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DATOS DE RESPALDO\PDF DEFINITIVOS\"/>
    </mc:Choice>
  </mc:AlternateContent>
  <xr:revisionPtr revIDLastSave="0" documentId="8_{F415B7BF-91D6-4B48-8279-3CAD2455C799}" xr6:coauthVersionLast="36" xr6:coauthVersionMax="36" xr10:uidLastSave="{00000000-0000-0000-0000-000000000000}"/>
  <workbookProtection workbookAlgorithmName="SHA-512" workbookHashValue="+GveFRiqo5W8fM48PS9sQqtWEE/A2xHX4ipBwZjqNKoj0/MSL6fIxvGdbFz+NHS+6Fk5DZvZ+pO5a91Lhfr5EQ==" workbookSaltValue="a0ILm/DS3ZjJap9JllZVQQ==" workbookSpinCount="100000" lockStructure="1"/>
  <bookViews>
    <workbookView xWindow="-120" yWindow="-120" windowWidth="29040" windowHeight="15840" firstSheet="3" activeTab="3" xr2:uid="{D59686D9-0DB9-4AD2-95ED-651B8D3F93B7}"/>
  </bookViews>
  <sheets>
    <sheet name="Evolucio capacitats" sheetId="1" state="hidden" r:id="rId1"/>
    <sheet name="Evolucio preus" sheetId="7" state="hidden" r:id="rId2"/>
    <sheet name="Calculs" sheetId="11" state="hidden" r:id="rId3"/>
    <sheet name="Anexo nº 2" sheetId="3" r:id="rId4"/>
  </sheets>
  <definedNames>
    <definedName name="PercentatgeCreixementSemestral">'Evolucio capacitats'!$B$10</definedName>
    <definedName name="PercentatgePujaAnual">'Evolucio preus'!$B$10</definedName>
    <definedName name="PercentatgePujaInicial">'Evolucio preus'!$B$9</definedName>
    <definedName name="Preudisc">'Evolucio preus'!$E$38</definedName>
    <definedName name="PreuDiscPowerOnO">'Anexo nº 2'!$D$41</definedName>
    <definedName name="PreudiscStandByO">'Anexo nº 2'!$D$34</definedName>
    <definedName name="PreuramPowerOn">'Evolucio preus'!$D$39</definedName>
    <definedName name="PreuramPowerOnO">'Anexo nº 2'!$D$40</definedName>
    <definedName name="PreuramStandBy">'Evolucio preus'!$D$38</definedName>
    <definedName name="PreuramStandByO">'Anexo nº 2'!$D$33</definedName>
    <definedName name="PreuvcpuPowerOn">'Evolucio preus'!$C$39</definedName>
    <definedName name="PreuvcpuPowerOnO">'Anexo nº 2'!$D$39</definedName>
    <definedName name="PreuvcpuStandby">'Evolucio preus'!$C$38</definedName>
    <definedName name="PreuvcpuStandbyO">'Anexo nº 2'!$D$32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E14" i="7" l="1"/>
  <c r="E13" i="7"/>
  <c r="D14" i="7"/>
  <c r="D19" i="7" s="1"/>
  <c r="D24" i="7" s="1"/>
  <c r="D29" i="7" s="1"/>
  <c r="D34" i="7" s="1"/>
  <c r="D13" i="7"/>
  <c r="C14" i="7"/>
  <c r="C13" i="7"/>
  <c r="E16" i="1"/>
  <c r="E15" i="1"/>
  <c r="D16" i="1"/>
  <c r="D15" i="1"/>
  <c r="C16" i="1"/>
  <c r="C15" i="1"/>
  <c r="B16" i="1"/>
  <c r="B15" i="1"/>
  <c r="B56" i="11" l="1"/>
  <c r="D56" i="11" s="1"/>
  <c r="C19" i="7"/>
  <c r="C24" i="7" s="1"/>
  <c r="C29" i="7" s="1"/>
  <c r="C34" i="7" s="1"/>
  <c r="C18" i="7"/>
  <c r="C23" i="7" s="1"/>
  <c r="C28" i="7" s="1"/>
  <c r="C33" i="7" s="1"/>
  <c r="E18" i="7"/>
  <c r="E23" i="7" s="1"/>
  <c r="E28" i="7" s="1"/>
  <c r="E33" i="7" s="1"/>
  <c r="D39" i="7"/>
  <c r="D18" i="7"/>
  <c r="D23" i="7" s="1"/>
  <c r="D28" i="7" s="1"/>
  <c r="D33" i="7" s="1"/>
  <c r="E19" i="7"/>
  <c r="E24" i="7" s="1"/>
  <c r="E29" i="7" s="1"/>
  <c r="E34" i="7" s="1"/>
  <c r="D20" i="1"/>
  <c r="D24" i="1" s="1"/>
  <c r="D28" i="1" s="1"/>
  <c r="D32" i="1" s="1"/>
  <c r="D36" i="1" s="1"/>
  <c r="D40" i="1" s="1"/>
  <c r="D44" i="1" s="1"/>
  <c r="D48" i="1" s="1"/>
  <c r="D52" i="1" s="1"/>
  <c r="D56" i="1" s="1"/>
  <c r="E20" i="1"/>
  <c r="E24" i="1" s="1"/>
  <c r="E28" i="1" s="1"/>
  <c r="E32" i="1" s="1"/>
  <c r="E36" i="1" s="1"/>
  <c r="E40" i="1" s="1"/>
  <c r="E44" i="1" s="1"/>
  <c r="E48" i="1" s="1"/>
  <c r="E52" i="1" s="1"/>
  <c r="E56" i="1" s="1"/>
  <c r="C20" i="1"/>
  <c r="C24" i="1" s="1"/>
  <c r="C28" i="1" s="1"/>
  <c r="C32" i="1" s="1"/>
  <c r="C36" i="1" s="1"/>
  <c r="C40" i="1" s="1"/>
  <c r="C44" i="1" s="1"/>
  <c r="C48" i="1" s="1"/>
  <c r="C52" i="1" s="1"/>
  <c r="C56" i="1" s="1"/>
  <c r="B20" i="1"/>
  <c r="B24" i="1" s="1"/>
  <c r="B28" i="1" s="1"/>
  <c r="B32" i="1" s="1"/>
  <c r="B36" i="1" s="1"/>
  <c r="B40" i="1" s="1"/>
  <c r="B44" i="1" s="1"/>
  <c r="B48" i="1" s="1"/>
  <c r="B52" i="1" s="1"/>
  <c r="B56" i="1" s="1"/>
  <c r="E19" i="1"/>
  <c r="E23" i="1" s="1"/>
  <c r="E27" i="1" s="1"/>
  <c r="E31" i="1" s="1"/>
  <c r="E35" i="1" s="1"/>
  <c r="E39" i="1" s="1"/>
  <c r="E43" i="1" s="1"/>
  <c r="E47" i="1" s="1"/>
  <c r="E51" i="1" s="1"/>
  <c r="E55" i="1" s="1"/>
  <c r="D19" i="1"/>
  <c r="D23" i="1" s="1"/>
  <c r="D27" i="1" s="1"/>
  <c r="D31" i="1" s="1"/>
  <c r="D35" i="1" s="1"/>
  <c r="D39" i="1" s="1"/>
  <c r="D43" i="1" s="1"/>
  <c r="D47" i="1" s="1"/>
  <c r="D51" i="1" s="1"/>
  <c r="D55" i="1" s="1"/>
  <c r="C19" i="1"/>
  <c r="B57" i="11" s="1"/>
  <c r="B19" i="1"/>
  <c r="B23" i="1" s="1"/>
  <c r="B27" i="1" s="1"/>
  <c r="B31" i="1" s="1"/>
  <c r="B35" i="1" s="1"/>
  <c r="B39" i="1" s="1"/>
  <c r="B43" i="1" s="1"/>
  <c r="B47" i="1" s="1"/>
  <c r="B51" i="1" s="1"/>
  <c r="B55" i="1" s="1"/>
  <c r="B7" i="1"/>
  <c r="D57" i="11" l="1"/>
  <c r="C23" i="1"/>
  <c r="E39" i="7"/>
  <c r="D38" i="7"/>
  <c r="E38" i="7"/>
  <c r="C38" i="7"/>
  <c r="C39" i="7"/>
  <c r="D7" i="1"/>
  <c r="E7" i="1"/>
  <c r="C7" i="1"/>
  <c r="B61" i="11" l="1"/>
  <c r="D61" i="11" s="1"/>
  <c r="C27" i="1"/>
  <c r="B62" i="11" l="1"/>
  <c r="D62" i="11" s="1"/>
  <c r="C31" i="1"/>
  <c r="B68" i="11" l="1"/>
  <c r="D68" i="11" s="1"/>
  <c r="B66" i="11"/>
  <c r="D66" i="11" s="1"/>
  <c r="B67" i="11"/>
  <c r="D67" i="11" s="1"/>
  <c r="C35" i="1"/>
  <c r="B69" i="11" l="1"/>
  <c r="D69" i="11" s="1"/>
  <c r="D47" i="11" s="1"/>
  <c r="C39" i="1"/>
  <c r="D48" i="11" l="1"/>
  <c r="D49" i="11" s="1"/>
  <c r="D43" i="3"/>
  <c r="C43" i="1"/>
  <c r="C47" i="1" l="1"/>
  <c r="C51" i="1" l="1"/>
  <c r="C55" i="1" l="1"/>
</calcChain>
</file>

<file path=xl/sharedStrings.xml><?xml version="1.0" encoding="utf-8"?>
<sst xmlns="http://schemas.openxmlformats.org/spreadsheetml/2006/main" count="146" uniqueCount="69">
  <si>
    <t>CAPACITATS ACTUALS (202508) i CAPACITATS A INICI SEGUENT CONTRACTE</t>
  </si>
  <si>
    <t>CAPACITATS</t>
  </si>
  <si>
    <t>Equips</t>
  </si>
  <si>
    <t>vcpu</t>
  </si>
  <si>
    <t>RAM</t>
  </si>
  <si>
    <t>Disc (GB)</t>
  </si>
  <si>
    <t>Actual</t>
  </si>
  <si>
    <t>StandBy</t>
  </si>
  <si>
    <t>PowerOn</t>
  </si>
  <si>
    <t>Total</t>
  </si>
  <si>
    <t>% d'increment vegetatiu semestral (s'aplica a inici de semestre)</t>
  </si>
  <si>
    <t>(Creixement anual contracte anterior del 9%)</t>
  </si>
  <si>
    <t>A 01/01/2026</t>
  </si>
  <si>
    <t>A 01/07/2026</t>
  </si>
  <si>
    <t>A 01/01/2027</t>
  </si>
  <si>
    <t>A 01/07/2027</t>
  </si>
  <si>
    <t>A 01/01/2028</t>
  </si>
  <si>
    <t>A 01/07/2028</t>
  </si>
  <si>
    <t>A 01/01/2029</t>
  </si>
  <si>
    <t>A 01/07/2029</t>
  </si>
  <si>
    <t>A 01/01/2030</t>
  </si>
  <si>
    <t>A 01/07/2030</t>
  </si>
  <si>
    <t>A 01/01/2031</t>
  </si>
  <si>
    <t>PREUS ACTUALS (202509) i FUTURS</t>
  </si>
  <si>
    <t>PREUS</t>
  </si>
  <si>
    <t>Preu unitari StandBy</t>
  </si>
  <si>
    <t>Preu unitari PowerOn</t>
  </si>
  <si>
    <t>Assumim una pujada de preus a principi de contracte degut a increment de costos dels ultims 5 anys (%):</t>
  </si>
  <si>
    <t>Assumim una pujada de preus anual a partir de 2on any (%):</t>
  </si>
  <si>
    <t>1er any contracte (fins 31/12/2026)</t>
  </si>
  <si>
    <t>2on any contracte (fins 31/12/2027)</t>
  </si>
  <si>
    <t>3er any contracte (fins 31/12/2028)</t>
  </si>
  <si>
    <t>4art any contracte (fins 31/12/2029)</t>
  </si>
  <si>
    <t>5è any contracte (fins 31/12/2030)</t>
  </si>
  <si>
    <t>Preu mitjà dels 5 anys (preus de sortida)</t>
  </si>
  <si>
    <t>PB (36 mesos):</t>
  </si>
  <si>
    <t>Modif.previstes</t>
  </si>
  <si>
    <t>VE (60 mesos + MP):</t>
  </si>
  <si>
    <t>Amb creixement vegetatiu de capacitats anual</t>
  </si>
  <si>
    <t>1er año</t>
  </si>
  <si>
    <t>Precio mensual</t>
  </si>
  <si>
    <t>Meses</t>
  </si>
  <si>
    <t>2o año</t>
  </si>
  <si>
    <t>3er año</t>
  </si>
  <si>
    <t>3) Escenari intermig</t>
  </si>
  <si>
    <t>Activacio del DR el 2on mes del 3er any, durant 3 mesos</t>
  </si>
  <si>
    <t>ANEXO Nº 2 -MODELO DE PROPOSICIÓN ECONÓMICA (SOBRE C)</t>
  </si>
  <si>
    <t>Don/Doña</t>
  </si>
  <si>
    <t>con domicilio en</t>
  </si>
  <si>
    <t>con NIF número</t>
  </si>
  <si>
    <t>la empresa</t>
  </si>
  <si>
    <t>con NIF/CIF</t>
  </si>
  <si>
    <t>con domicilio social en</t>
  </si>
  <si>
    <t>calle</t>
  </si>
  <si>
    <t>nº</t>
  </si>
  <si>
    <t>código postal</t>
  </si>
  <si>
    <t>teléfono</t>
  </si>
  <si>
    <t>Oferta económica mensual en modo réplica (IVA excluido):</t>
  </si>
  <si>
    <t>Elemento</t>
  </si>
  <si>
    <t>Precio máximo unitario</t>
  </si>
  <si>
    <t xml:space="preserve">Precio unitario ofertado </t>
  </si>
  <si>
    <t>Vcpu</t>
  </si>
  <si>
    <t>GB disco</t>
  </si>
  <si>
    <t>Oferta económica mensual en modo contingencia (IVA excluido):</t>
  </si>
  <si>
    <t xml:space="preserve">Importe total ofertado para la duración inicial del contrato (36 meses): </t>
  </si>
  <si>
    <t>En la ciudad de</t>
  </si>
  <si>
    <t>a fecha</t>
  </si>
  <si>
    <t>Firmado D./Dª</t>
  </si>
  <si>
    <t>Firma electrónica (representante del licitador)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</si>
</sst>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quot;€&quot;"/>
    <numFmt numFmtId="165" formatCode="0.0000%"/>
    <numFmt numFmtId="166" formatCode="#,##0.00\ &quot;€&quot;"/>
  </numFmts>
  <fonts count="13" x14ac:knownFonts="1">
    <font>
      <sz val="11"/>
      <color theme="1"/>
      <name val="Calibri"/>
      <family val="2"/>
      <scheme val="minor"/>
    </font>
    <font>
      <b/>
      <sz val="11"/>
      <color theme="1"/>
      <name val="Calibri"/>
      <family val="2"/>
      <scheme val="minor"/>
    </font>
    <font>
      <sz val="12"/>
      <color theme="1"/>
      <name val="Calibri"/>
      <family val="2"/>
      <scheme val="minor"/>
    </font>
    <font>
      <sz val="14"/>
      <color theme="1"/>
      <name val="Calibri"/>
      <family val="2"/>
      <scheme val="minor"/>
    </font>
    <font>
      <b/>
      <sz val="12"/>
      <color theme="1"/>
      <name val="Calibri"/>
      <family val="2"/>
      <scheme val="minor"/>
    </font>
    <font>
      <b/>
      <sz val="14"/>
      <color theme="1"/>
      <name val="Calibri"/>
      <family val="2"/>
      <scheme val="minor"/>
    </font>
    <font>
      <u/>
      <sz val="11"/>
      <color theme="1"/>
      <name val="Calibri"/>
      <family val="2"/>
      <scheme val="minor"/>
    </font>
    <font>
      <sz val="10"/>
      <color theme="1"/>
      <name val="Trebuchet MS"/>
      <family val="2"/>
    </font>
    <font>
      <b/>
      <sz val="10"/>
      <color theme="1"/>
      <name val="Trebuchet MS"/>
      <family val="2"/>
    </font>
    <font>
      <sz val="9"/>
      <color theme="1"/>
      <name val="Trebuchet MS"/>
      <family val="2"/>
    </font>
    <font>
      <b/>
      <sz val="9"/>
      <color theme="1"/>
      <name val="Trebuchet MS"/>
      <family val="2"/>
    </font>
    <font>
      <b/>
      <sz val="11"/>
      <color rgb="FF000000"/>
      <name val="Calibri"/>
      <family val="2"/>
      <scheme val="minor"/>
    </font>
    <font>
      <sz val="11"/>
      <color rgb="FF000000"/>
      <name val="Calibri"/>
      <family val="2"/>
      <scheme val="minor"/>
    </font>
  </fonts>
  <fills count="8">
    <fill>
      <patternFill patternType="none"/>
    </fill>
    <fill>
      <patternFill patternType="gray125"/>
    </fill>
    <fill>
      <patternFill patternType="solid">
        <fgColor rgb="FF92D05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D5D5D5"/>
        <bgColor indexed="64"/>
      </patternFill>
    </fill>
    <fill>
      <patternFill patternType="solid">
        <fgColor rgb="FFFFF2CC"/>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s>
  <cellStyleXfs count="1">
    <xf numFmtId="0" fontId="0" fillId="0" borderId="0"/>
  </cellStyleXfs>
  <cellXfs count="63">
    <xf numFmtId="0" fontId="0" fillId="0" borderId="0" xfId="0"/>
    <xf numFmtId="0" fontId="2" fillId="0" borderId="0" xfId="0" applyFont="1"/>
    <xf numFmtId="0" fontId="3" fillId="0" borderId="0" xfId="0" applyFont="1"/>
    <xf numFmtId="0" fontId="4" fillId="0" borderId="0" xfId="0" applyFont="1"/>
    <xf numFmtId="0" fontId="4" fillId="0" borderId="0" xfId="0" applyFont="1" applyAlignment="1">
      <alignment horizontal="center"/>
    </xf>
    <xf numFmtId="0" fontId="5" fillId="0" borderId="0" xfId="0" applyFont="1"/>
    <xf numFmtId="164" fontId="0" fillId="0" borderId="0" xfId="0" applyNumberFormat="1"/>
    <xf numFmtId="10" fontId="0" fillId="0" borderId="0" xfId="0" applyNumberFormat="1"/>
    <xf numFmtId="0" fontId="0" fillId="0" borderId="0" xfId="0" applyAlignment="1">
      <alignment horizontal="right"/>
    </xf>
    <xf numFmtId="164" fontId="0" fillId="0" borderId="0" xfId="0" applyNumberFormat="1" applyAlignment="1">
      <alignment horizontal="right"/>
    </xf>
    <xf numFmtId="0" fontId="6" fillId="0" borderId="0" xfId="0" applyFont="1"/>
    <xf numFmtId="164" fontId="4" fillId="0" borderId="0" xfId="0" applyNumberFormat="1" applyFont="1"/>
    <xf numFmtId="0" fontId="4" fillId="2" borderId="0" xfId="0" applyFont="1" applyFill="1"/>
    <xf numFmtId="164" fontId="4" fillId="2" borderId="0" xfId="0" applyNumberFormat="1" applyFont="1" applyFill="1"/>
    <xf numFmtId="165" fontId="0" fillId="0" borderId="0" xfId="0" applyNumberFormat="1"/>
    <xf numFmtId="0" fontId="1" fillId="0" borderId="0" xfId="0" applyFont="1"/>
    <xf numFmtId="4" fontId="5" fillId="0" borderId="0" xfId="0" applyNumberFormat="1" applyFont="1"/>
    <xf numFmtId="4" fontId="3" fillId="0" borderId="0" xfId="0" applyNumberFormat="1" applyFont="1"/>
    <xf numFmtId="4" fontId="4" fillId="0" borderId="0" xfId="0" applyNumberFormat="1" applyFont="1" applyAlignment="1">
      <alignment horizontal="right"/>
    </xf>
    <xf numFmtId="4" fontId="0" fillId="0" borderId="0" xfId="0" applyNumberFormat="1" applyAlignment="1">
      <alignment horizontal="right"/>
    </xf>
    <xf numFmtId="4" fontId="0" fillId="0" borderId="0" xfId="0" applyNumberFormat="1"/>
    <xf numFmtId="4" fontId="1" fillId="0" borderId="0" xfId="0" applyNumberFormat="1" applyFont="1"/>
    <xf numFmtId="4" fontId="2" fillId="0" borderId="0" xfId="0" applyNumberFormat="1" applyFont="1"/>
    <xf numFmtId="164" fontId="3" fillId="0" borderId="0" xfId="0" applyNumberFormat="1" applyFont="1"/>
    <xf numFmtId="164" fontId="4" fillId="0" borderId="0" xfId="0" applyNumberFormat="1" applyFont="1" applyAlignment="1">
      <alignment horizontal="right"/>
    </xf>
    <xf numFmtId="164" fontId="1" fillId="0" borderId="0" xfId="0" applyNumberFormat="1" applyFont="1"/>
    <xf numFmtId="0" fontId="4" fillId="3" borderId="0" xfId="0" applyFont="1" applyFill="1"/>
    <xf numFmtId="4" fontId="0" fillId="3" borderId="0" xfId="0" applyNumberFormat="1" applyFill="1"/>
    <xf numFmtId="164" fontId="0" fillId="3" borderId="0" xfId="0" applyNumberFormat="1" applyFill="1"/>
    <xf numFmtId="0" fontId="2" fillId="3" borderId="0" xfId="0" applyFont="1" applyFill="1"/>
    <xf numFmtId="4" fontId="0" fillId="3" borderId="0" xfId="0" applyNumberFormat="1" applyFill="1" applyAlignment="1">
      <alignment horizontal="right"/>
    </xf>
    <xf numFmtId="164" fontId="0" fillId="3" borderId="0" xfId="0" applyNumberFormat="1" applyFill="1" applyAlignment="1">
      <alignment horizontal="right"/>
    </xf>
    <xf numFmtId="0" fontId="4" fillId="4" borderId="0" xfId="0" applyFont="1" applyFill="1"/>
    <xf numFmtId="4" fontId="4" fillId="4" borderId="0" xfId="0" applyNumberFormat="1" applyFont="1" applyFill="1" applyAlignment="1">
      <alignment horizontal="right"/>
    </xf>
    <xf numFmtId="164" fontId="4" fillId="4" borderId="0" xfId="0" applyNumberFormat="1" applyFont="1" applyFill="1" applyAlignment="1">
      <alignment horizontal="right"/>
    </xf>
    <xf numFmtId="0" fontId="2" fillId="4" borderId="0" xfId="0" applyFont="1" applyFill="1"/>
    <xf numFmtId="4" fontId="0" fillId="4" borderId="0" xfId="0" applyNumberFormat="1" applyFill="1" applyAlignment="1">
      <alignment horizontal="right"/>
    </xf>
    <xf numFmtId="164" fontId="0" fillId="4" borderId="0" xfId="0" applyNumberFormat="1" applyFill="1"/>
    <xf numFmtId="4" fontId="0" fillId="4" borderId="0" xfId="0" applyNumberFormat="1" applyFill="1"/>
    <xf numFmtId="0" fontId="0" fillId="0" borderId="0" xfId="0" applyAlignment="1">
      <alignment horizontal="left"/>
    </xf>
    <xf numFmtId="0" fontId="0" fillId="0" borderId="0" xfId="0" applyAlignment="1">
      <alignment horizontal="center"/>
    </xf>
    <xf numFmtId="164" fontId="4" fillId="0" borderId="0" xfId="0" applyNumberFormat="1" applyFont="1" applyAlignment="1">
      <alignment horizontal="center"/>
    </xf>
    <xf numFmtId="0" fontId="0" fillId="0" borderId="0" xfId="0" applyAlignment="1">
      <alignment vertical="center" wrapText="1"/>
    </xf>
    <xf numFmtId="164" fontId="0" fillId="0" borderId="0" xfId="0" applyNumberFormat="1" applyAlignment="1">
      <alignment vertical="center"/>
    </xf>
    <xf numFmtId="0" fontId="0" fillId="0" borderId="0" xfId="0" applyAlignment="1">
      <alignment vertical="center"/>
    </xf>
    <xf numFmtId="10" fontId="0" fillId="0" borderId="0" xfId="0" applyNumberFormat="1" applyAlignment="1">
      <alignment vertical="center"/>
    </xf>
    <xf numFmtId="0" fontId="7" fillId="0" borderId="0" xfId="0" applyFont="1"/>
    <xf numFmtId="0" fontId="7" fillId="0" borderId="0" xfId="0" applyFont="1" applyAlignment="1">
      <alignment horizontal="center" vertical="center"/>
    </xf>
    <xf numFmtId="0" fontId="8" fillId="0" borderId="0" xfId="0" applyFont="1"/>
    <xf numFmtId="0" fontId="7" fillId="5" borderId="1" xfId="0" applyFont="1" applyFill="1" applyBorder="1" applyProtection="1">
      <protection locked="0"/>
    </xf>
    <xf numFmtId="0" fontId="10" fillId="0" borderId="0" xfId="0" applyFont="1" applyAlignment="1">
      <alignment horizontal="justify" vertical="center"/>
    </xf>
    <xf numFmtId="0" fontId="9" fillId="0" borderId="0" xfId="0" applyFont="1" applyAlignment="1">
      <alignment horizontal="justify" vertical="center"/>
    </xf>
    <xf numFmtId="0" fontId="8" fillId="0" borderId="0" xfId="0" applyFont="1" applyAlignment="1">
      <alignment horizontal="left" vertical="center"/>
    </xf>
    <xf numFmtId="0" fontId="11" fillId="6" borderId="2"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0" fillId="0" borderId="4" xfId="0" applyBorder="1" applyAlignment="1">
      <alignment horizontal="center" vertical="center" wrapText="1"/>
    </xf>
    <xf numFmtId="164" fontId="12" fillId="0" borderId="5" xfId="0" applyNumberFormat="1" applyFont="1" applyBorder="1" applyAlignment="1">
      <alignment horizontal="center" vertical="center" wrapText="1"/>
    </xf>
    <xf numFmtId="164" fontId="0" fillId="7" borderId="5" xfId="0" applyNumberFormat="1" applyFill="1" applyBorder="1" applyAlignment="1">
      <alignment horizontal="center" vertical="center" wrapText="1"/>
    </xf>
    <xf numFmtId="0" fontId="1" fillId="0" borderId="0" xfId="0" applyFont="1" applyAlignment="1">
      <alignment horizontal="right"/>
    </xf>
    <xf numFmtId="166" fontId="1" fillId="0" borderId="0" xfId="0" applyNumberFormat="1" applyFont="1"/>
    <xf numFmtId="164" fontId="0" fillId="7" borderId="5" xfId="0" applyNumberFormat="1" applyFill="1" applyBorder="1" applyAlignment="1" applyProtection="1">
      <alignment horizontal="center" vertical="center" wrapText="1"/>
      <protection locked="0"/>
    </xf>
    <xf numFmtId="0" fontId="1" fillId="0" borderId="6" xfId="0" applyFont="1" applyBorder="1" applyAlignment="1">
      <alignment horizontal="left" vertical="center" wrapText="1"/>
    </xf>
    <xf numFmtId="0" fontId="1" fillId="0" borderId="6" xfId="0" applyFont="1" applyBorder="1" applyAlignment="1">
      <alignment horizontal="left" vertical="center"/>
    </xf>
  </cellXfs>
  <cellStyles count="1">
    <cellStyle name="Normal" xfId="0" builtinId="0"/>
  </cellStyles>
  <dxfs count="0"/>
  <tableStyles count="0" defaultTableStyle="TableStyleMedium2" defaultPivotStyle="PivotStyleLight16"/>
  <colors>
    <mruColors>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0</xdr:col>
      <xdr:colOff>685802</xdr:colOff>
      <xdr:row>6</xdr:row>
      <xdr:rowOff>38099</xdr:rowOff>
    </xdr:from>
    <xdr:ext cx="6476998" cy="828676"/>
    <xdr:sp macro="" textlink="">
      <xdr:nvSpPr>
        <xdr:cNvPr id="2" name="CuadroTexto 1">
          <a:extLst>
            <a:ext uri="{FF2B5EF4-FFF2-40B4-BE49-F238E27FC236}">
              <a16:creationId xmlns:a16="http://schemas.microsoft.com/office/drawing/2014/main" id="{918B4DCB-08F2-4DAD-BA64-A4E285254BED}"/>
            </a:ext>
          </a:extLst>
        </xdr:cNvPr>
        <xdr:cNvSpPr txBox="1"/>
      </xdr:nvSpPr>
      <xdr:spPr>
        <a:xfrm>
          <a:off x="685802" y="1276349"/>
          <a:ext cx="6476998" cy="828676"/>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just"/>
          <a:r>
            <a:rPr lang="es-ES" sz="1100">
              <a:solidFill>
                <a:schemeClr val="tx1"/>
              </a:solidFill>
              <a:effectLst/>
              <a:latin typeface="+mn-lt"/>
              <a:ea typeface="+mn-ea"/>
              <a:cs typeface="+mn-cs"/>
            </a:rPr>
            <a:t>, enterado/a de las condiciones que se exigen para la adjudicación del </a:t>
          </a:r>
          <a:r>
            <a:rPr lang="es-ES" sz="1100" b="1">
              <a:solidFill>
                <a:schemeClr val="tx1"/>
              </a:solidFill>
              <a:effectLst/>
              <a:latin typeface="+mn-lt"/>
              <a:ea typeface="+mn-ea"/>
              <a:cs typeface="+mn-cs"/>
            </a:rPr>
            <a:t>EXP.2026/LIC/xxxx:</a:t>
          </a:r>
          <a:r>
            <a:rPr lang="es-ES" sz="1100">
              <a:solidFill>
                <a:schemeClr val="tx1"/>
              </a:solidFill>
              <a:effectLst/>
              <a:latin typeface="+mn-lt"/>
              <a:ea typeface="+mn-ea"/>
              <a:cs typeface="+mn-cs"/>
            </a:rPr>
            <a:t> </a:t>
          </a:r>
          <a:r>
            <a:rPr lang="es-ES" sz="1100" b="1" u="sng">
              <a:solidFill>
                <a:schemeClr val="tx1"/>
              </a:solidFill>
              <a:effectLst/>
              <a:latin typeface="+mn-lt"/>
              <a:ea typeface="+mn-ea"/>
              <a:cs typeface="+mn-cs"/>
            </a:rPr>
            <a:t>“SERVICIOS DE CENTRO</a:t>
          </a:r>
          <a:r>
            <a:rPr lang="es-ES" sz="1100" b="1" u="sng" baseline="0">
              <a:solidFill>
                <a:schemeClr val="tx1"/>
              </a:solidFill>
              <a:effectLst/>
              <a:latin typeface="+mn-lt"/>
              <a:ea typeface="+mn-ea"/>
              <a:cs typeface="+mn-cs"/>
            </a:rPr>
            <a:t> DE PROCESO DE DATOS DE RESPALDO PARA </a:t>
          </a:r>
          <a:r>
            <a:rPr lang="es-ES" sz="1100" b="1" u="sng">
              <a:solidFill>
                <a:schemeClr val="tx1"/>
              </a:solidFill>
              <a:effectLst/>
              <a:latin typeface="+mn-lt"/>
              <a:ea typeface="+mn-ea"/>
              <a:cs typeface="+mn-cs"/>
            </a:rPr>
            <a:t>EGARSAT MUTUA COLABORADORA CON LA SEGURIDAD SOCIAL, Nº 276</a:t>
          </a:r>
          <a:r>
            <a:rPr lang="es-ES" sz="1100" b="1">
              <a:solidFill>
                <a:schemeClr val="tx1"/>
              </a:solidFill>
              <a:effectLst/>
              <a:latin typeface="+mn-lt"/>
              <a:ea typeface="+mn-ea"/>
              <a:cs typeface="+mn-cs"/>
            </a:rPr>
            <a:t>” </a:t>
          </a:r>
          <a:r>
            <a:rPr lang="es-ES" sz="1100">
              <a:solidFill>
                <a:schemeClr val="tx1"/>
              </a:solidFill>
              <a:effectLst/>
              <a:latin typeface="+mn-lt"/>
              <a:ea typeface="+mn-ea"/>
              <a:cs typeface="+mn-cs"/>
            </a:rPr>
            <a:t>se compromete en su propio nombre y derecho / en nombre y representación de</a:t>
          </a:r>
          <a:endParaRPr lang="es-ES" sz="1100"/>
        </a:p>
      </xdr:txBody>
    </xdr:sp>
    <xdr:clientData/>
  </xdr:oneCellAnchor>
  <xdr:oneCellAnchor>
    <xdr:from>
      <xdr:col>0</xdr:col>
      <xdr:colOff>723902</xdr:colOff>
      <xdr:row>18</xdr:row>
      <xdr:rowOff>104775</xdr:rowOff>
    </xdr:from>
    <xdr:ext cx="6476998" cy="1704975"/>
    <xdr:sp macro="" textlink="">
      <xdr:nvSpPr>
        <xdr:cNvPr id="3" name="CuadroTexto 2">
          <a:extLst>
            <a:ext uri="{FF2B5EF4-FFF2-40B4-BE49-F238E27FC236}">
              <a16:creationId xmlns:a16="http://schemas.microsoft.com/office/drawing/2014/main" id="{D68650C6-322D-440F-88FC-CFFC255E8A5D}"/>
            </a:ext>
          </a:extLst>
        </xdr:cNvPr>
        <xdr:cNvSpPr txBox="1"/>
      </xdr:nvSpPr>
      <xdr:spPr>
        <a:xfrm>
          <a:off x="723902" y="3790950"/>
          <a:ext cx="6476998" cy="17049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just"/>
          <a:r>
            <a:rPr lang="es-ES" sz="1100">
              <a:solidFill>
                <a:schemeClr val="tx1"/>
              </a:solidFill>
              <a:effectLst/>
              <a:latin typeface="+mn-lt"/>
              <a:ea typeface="+mn-ea"/>
              <a:cs typeface="+mn-cs"/>
            </a:rPr>
            <a:t>,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algn="just"/>
          <a:r>
            <a:rPr lang="es-ES" sz="1100">
              <a:solidFill>
                <a:schemeClr val="tx1"/>
              </a:solidFill>
              <a:effectLst/>
              <a:latin typeface="+mn-lt"/>
              <a:ea typeface="+mn-ea"/>
              <a:cs typeface="+mn-cs"/>
            </a:rPr>
            <a:t> </a:t>
          </a:r>
        </a:p>
        <a:p>
          <a:pPr algn="just"/>
          <a:r>
            <a:rPr lang="es-ES" sz="1100">
              <a:solidFill>
                <a:schemeClr val="tx1"/>
              </a:solidFill>
              <a:effectLst/>
              <a:latin typeface="+mn-lt"/>
              <a:ea typeface="+mn-ea"/>
              <a:cs typeface="+mn-cs"/>
            </a:rPr>
            <a:t>A los efectos de lo expresado en el párrafo anterior se compromete a ejecutar el contrato en base a los siguientes precios unitarios (</a:t>
          </a:r>
          <a:r>
            <a:rPr lang="es-ES" sz="1100" b="1" i="1">
              <a:solidFill>
                <a:schemeClr val="tx1"/>
              </a:solidFill>
              <a:effectLst/>
              <a:latin typeface="+mn-lt"/>
              <a:ea typeface="+mn-ea"/>
              <a:cs typeface="+mn-cs"/>
            </a:rPr>
            <a:t>expresados en 4 decimales</a:t>
          </a:r>
          <a:r>
            <a:rPr lang="es-ES" sz="1100">
              <a:solidFill>
                <a:schemeClr val="tx1"/>
              </a:solidFill>
              <a:effectLst/>
              <a:latin typeface="+mn-lt"/>
              <a:ea typeface="+mn-ea"/>
              <a:cs typeface="+mn-cs"/>
            </a:rPr>
            <a:t>):</a:t>
          </a:r>
          <a:endParaRPr lang="es-ES"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685802</xdr:colOff>
      <xdr:row>6</xdr:row>
      <xdr:rowOff>38099</xdr:rowOff>
    </xdr:from>
    <xdr:ext cx="6476998" cy="828676"/>
    <xdr:sp macro="" textlink="">
      <xdr:nvSpPr>
        <xdr:cNvPr id="2" name="CuadroTexto 1">
          <a:extLst>
            <a:ext uri="{FF2B5EF4-FFF2-40B4-BE49-F238E27FC236}">
              <a16:creationId xmlns:a16="http://schemas.microsoft.com/office/drawing/2014/main" id="{B303A8B9-A452-41B4-A3D0-601CA24E8C2B}"/>
            </a:ext>
          </a:extLst>
        </xdr:cNvPr>
        <xdr:cNvSpPr txBox="1"/>
      </xdr:nvSpPr>
      <xdr:spPr>
        <a:xfrm>
          <a:off x="685802" y="1181099"/>
          <a:ext cx="6476998" cy="82867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just"/>
          <a:r>
            <a:rPr lang="es-ES" sz="1100">
              <a:solidFill>
                <a:schemeClr val="tx1"/>
              </a:solidFill>
              <a:effectLst/>
              <a:latin typeface="+mn-lt"/>
              <a:ea typeface="+mn-ea"/>
              <a:cs typeface="+mn-cs"/>
            </a:rPr>
            <a:t>, enterado/a de las condiciones que se exigen para la adjudicación del </a:t>
          </a:r>
          <a:r>
            <a:rPr lang="es-ES" sz="1100" b="1">
              <a:solidFill>
                <a:schemeClr val="tx1"/>
              </a:solidFill>
              <a:effectLst/>
              <a:latin typeface="+mn-lt"/>
              <a:ea typeface="+mn-ea"/>
              <a:cs typeface="+mn-cs"/>
            </a:rPr>
            <a:t>EXP.2026/LIC/0013:</a:t>
          </a:r>
          <a:r>
            <a:rPr lang="es-ES" sz="1100">
              <a:solidFill>
                <a:schemeClr val="tx1"/>
              </a:solidFill>
              <a:effectLst/>
              <a:latin typeface="+mn-lt"/>
              <a:ea typeface="+mn-ea"/>
              <a:cs typeface="+mn-cs"/>
            </a:rPr>
            <a:t> </a:t>
          </a:r>
          <a:r>
            <a:rPr lang="es-ES" sz="1100" b="1" u="sng">
              <a:solidFill>
                <a:schemeClr val="tx1"/>
              </a:solidFill>
              <a:effectLst/>
              <a:latin typeface="+mn-lt"/>
              <a:ea typeface="+mn-ea"/>
              <a:cs typeface="+mn-cs"/>
            </a:rPr>
            <a:t>“SERVICIOS DE CENTRO</a:t>
          </a:r>
          <a:r>
            <a:rPr lang="es-ES" sz="1100" b="1" u="sng" baseline="0">
              <a:solidFill>
                <a:schemeClr val="tx1"/>
              </a:solidFill>
              <a:effectLst/>
              <a:latin typeface="+mn-lt"/>
              <a:ea typeface="+mn-ea"/>
              <a:cs typeface="+mn-cs"/>
            </a:rPr>
            <a:t> DE PROCESO DE DATOS DE RESPALDO PARA </a:t>
          </a:r>
          <a:r>
            <a:rPr lang="es-ES" sz="1100" b="1" u="sng">
              <a:solidFill>
                <a:schemeClr val="tx1"/>
              </a:solidFill>
              <a:effectLst/>
              <a:latin typeface="+mn-lt"/>
              <a:ea typeface="+mn-ea"/>
              <a:cs typeface="+mn-cs"/>
            </a:rPr>
            <a:t>EGARSAT MUTUA COLABORADORA CON LA SEGURIDAD SOCIAL, Nº 276</a:t>
          </a:r>
          <a:r>
            <a:rPr lang="es-ES" sz="1100" b="1">
              <a:solidFill>
                <a:schemeClr val="tx1"/>
              </a:solidFill>
              <a:effectLst/>
              <a:latin typeface="+mn-lt"/>
              <a:ea typeface="+mn-ea"/>
              <a:cs typeface="+mn-cs"/>
            </a:rPr>
            <a:t>” </a:t>
          </a:r>
          <a:r>
            <a:rPr lang="es-ES" sz="1100">
              <a:solidFill>
                <a:schemeClr val="tx1"/>
              </a:solidFill>
              <a:effectLst/>
              <a:latin typeface="+mn-lt"/>
              <a:ea typeface="+mn-ea"/>
              <a:cs typeface="+mn-cs"/>
            </a:rPr>
            <a:t>se compromete en su propio nombre y derecho / en nombre y representación de</a:t>
          </a:r>
          <a:endParaRPr lang="es-ES" sz="1100"/>
        </a:p>
      </xdr:txBody>
    </xdr:sp>
    <xdr:clientData/>
  </xdr:oneCellAnchor>
  <xdr:oneCellAnchor>
    <xdr:from>
      <xdr:col>0</xdr:col>
      <xdr:colOff>723902</xdr:colOff>
      <xdr:row>18</xdr:row>
      <xdr:rowOff>104775</xdr:rowOff>
    </xdr:from>
    <xdr:ext cx="6476998" cy="1704975"/>
    <xdr:sp macro="" textlink="">
      <xdr:nvSpPr>
        <xdr:cNvPr id="3" name="CuadroTexto 2">
          <a:extLst>
            <a:ext uri="{FF2B5EF4-FFF2-40B4-BE49-F238E27FC236}">
              <a16:creationId xmlns:a16="http://schemas.microsoft.com/office/drawing/2014/main" id="{1B2D7ABB-1082-4881-9C49-16091B0A7E19}"/>
            </a:ext>
          </a:extLst>
        </xdr:cNvPr>
        <xdr:cNvSpPr txBox="1"/>
      </xdr:nvSpPr>
      <xdr:spPr>
        <a:xfrm>
          <a:off x="723902" y="3790950"/>
          <a:ext cx="6476998" cy="17049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just"/>
          <a:r>
            <a:rPr lang="es-ES" sz="1100">
              <a:solidFill>
                <a:schemeClr val="tx1"/>
              </a:solidFill>
              <a:effectLst/>
              <a:latin typeface="+mn-lt"/>
              <a:ea typeface="+mn-ea"/>
              <a:cs typeface="+mn-cs"/>
            </a:rPr>
            <a:t>,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algn="just"/>
          <a:r>
            <a:rPr lang="es-ES" sz="1100">
              <a:solidFill>
                <a:schemeClr val="tx1"/>
              </a:solidFill>
              <a:effectLst/>
              <a:latin typeface="+mn-lt"/>
              <a:ea typeface="+mn-ea"/>
              <a:cs typeface="+mn-cs"/>
            </a:rPr>
            <a:t> </a:t>
          </a:r>
        </a:p>
        <a:p>
          <a:pPr algn="just"/>
          <a:r>
            <a:rPr lang="es-ES" sz="1100">
              <a:solidFill>
                <a:schemeClr val="tx1"/>
              </a:solidFill>
              <a:effectLst/>
              <a:latin typeface="+mn-lt"/>
              <a:ea typeface="+mn-ea"/>
              <a:cs typeface="+mn-cs"/>
            </a:rPr>
            <a:t>A los efectos de lo expresado en el párrafo anterior se compromete a ejecutar el contrato en base a los siguientes precios unitarios (</a:t>
          </a:r>
          <a:r>
            <a:rPr lang="es-ES" sz="1100" b="1" i="1">
              <a:solidFill>
                <a:schemeClr val="tx1"/>
              </a:solidFill>
              <a:effectLst/>
              <a:latin typeface="+mn-lt"/>
              <a:ea typeface="+mn-ea"/>
              <a:cs typeface="+mn-cs"/>
            </a:rPr>
            <a:t>expresados en 4 decimales</a:t>
          </a:r>
          <a:r>
            <a:rPr lang="es-ES" sz="1100">
              <a:solidFill>
                <a:schemeClr val="tx1"/>
              </a:solidFill>
              <a:effectLst/>
              <a:latin typeface="+mn-lt"/>
              <a:ea typeface="+mn-ea"/>
              <a:cs typeface="+mn-cs"/>
            </a:rPr>
            <a:t>):</a:t>
          </a:r>
          <a:endParaRPr lang="es-ES"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E3174-0EA1-454C-BAD7-109AAA2631DD}">
  <sheetPr>
    <pageSetUpPr fitToPage="1"/>
  </sheetPr>
  <dimension ref="A1:Q56"/>
  <sheetViews>
    <sheetView workbookViewId="0">
      <selection activeCell="A7" sqref="A7"/>
    </sheetView>
  </sheetViews>
  <sheetFormatPr baseColWidth="10" defaultColWidth="11.42578125" defaultRowHeight="15" x14ac:dyDescent="0.25"/>
  <cols>
    <col min="1" max="1" width="56.85546875" customWidth="1"/>
    <col min="2" max="2" width="11.28515625" style="20" customWidth="1"/>
    <col min="3" max="3" width="11" style="20" customWidth="1"/>
    <col min="4" max="4" width="11.140625" style="20" customWidth="1"/>
    <col min="5" max="5" width="11.7109375" style="20" customWidth="1"/>
    <col min="6" max="6" width="4.140625" customWidth="1"/>
    <col min="7" max="7" width="4.42578125" customWidth="1"/>
    <col min="8" max="8" width="26.5703125" bestFit="1" customWidth="1"/>
    <col min="9" max="11" width="11.5703125" bestFit="1" customWidth="1"/>
    <col min="12" max="12" width="12.5703125" bestFit="1" customWidth="1"/>
    <col min="14" max="14" width="13.7109375" customWidth="1"/>
  </cols>
  <sheetData>
    <row r="1" spans="1:15" s="2" customFormat="1" ht="18.75" x14ac:dyDescent="0.3">
      <c r="A1" s="5" t="s">
        <v>0</v>
      </c>
      <c r="B1" s="16"/>
      <c r="C1" s="17"/>
      <c r="D1" s="17"/>
      <c r="E1" s="17"/>
    </row>
    <row r="2" spans="1:15" x14ac:dyDescent="0.25">
      <c r="G2" s="6"/>
      <c r="H2" s="6"/>
      <c r="I2" s="6"/>
      <c r="J2" s="6"/>
      <c r="K2" s="6"/>
      <c r="L2" s="6"/>
      <c r="M2" s="6"/>
    </row>
    <row r="3" spans="1:15" s="1" customFormat="1" ht="15.75" x14ac:dyDescent="0.25">
      <c r="A3" s="4" t="s">
        <v>1</v>
      </c>
      <c r="B3" s="18" t="s">
        <v>2</v>
      </c>
      <c r="C3" s="18" t="s">
        <v>3</v>
      </c>
      <c r="D3" s="18" t="s">
        <v>4</v>
      </c>
      <c r="E3" s="18" t="s">
        <v>5</v>
      </c>
      <c r="G3" s="6"/>
      <c r="H3" s="6"/>
      <c r="I3" s="6"/>
      <c r="J3" s="6"/>
      <c r="K3" s="6"/>
      <c r="L3" s="6"/>
      <c r="M3" s="6"/>
    </row>
    <row r="4" spans="1:15" s="1" customFormat="1" ht="15.75" x14ac:dyDescent="0.25">
      <c r="A4" s="3" t="s">
        <v>6</v>
      </c>
      <c r="B4" s="18"/>
      <c r="C4" s="18"/>
      <c r="D4" s="18"/>
      <c r="E4" s="18"/>
      <c r="G4" s="6"/>
      <c r="H4" s="6"/>
      <c r="I4" s="6"/>
      <c r="J4" s="6"/>
      <c r="K4" s="6"/>
      <c r="L4" s="6"/>
      <c r="M4" s="6"/>
    </row>
    <row r="5" spans="1:15" ht="15.75" x14ac:dyDescent="0.25">
      <c r="A5" s="1" t="s">
        <v>7</v>
      </c>
      <c r="B5" s="19">
        <v>70</v>
      </c>
      <c r="C5" s="20">
        <v>298</v>
      </c>
      <c r="D5" s="20">
        <v>646</v>
      </c>
      <c r="E5" s="20">
        <v>38460</v>
      </c>
      <c r="G5" s="6"/>
      <c r="H5" s="6"/>
      <c r="I5" s="6"/>
      <c r="J5" s="6"/>
      <c r="K5" s="6"/>
      <c r="L5" s="6"/>
      <c r="M5" s="6"/>
    </row>
    <row r="6" spans="1:15" ht="15.75" x14ac:dyDescent="0.25">
      <c r="A6" s="1" t="s">
        <v>8</v>
      </c>
      <c r="B6" s="20">
        <v>1</v>
      </c>
      <c r="C6" s="20">
        <v>2</v>
      </c>
      <c r="D6" s="20">
        <v>4</v>
      </c>
      <c r="E6" s="20">
        <v>40</v>
      </c>
      <c r="G6" s="6"/>
      <c r="H6" s="6"/>
      <c r="I6" s="6"/>
      <c r="J6" s="6"/>
      <c r="K6" s="6"/>
      <c r="L6" s="6"/>
      <c r="M6" s="6"/>
    </row>
    <row r="7" spans="1:15" ht="15.75" x14ac:dyDescent="0.25">
      <c r="A7" s="3" t="s">
        <v>9</v>
      </c>
      <c r="B7" s="21">
        <f>SUM(B5:B6)</f>
        <v>71</v>
      </c>
      <c r="C7" s="21">
        <f>SUM(C5:C6)</f>
        <v>300</v>
      </c>
      <c r="D7" s="21">
        <f t="shared" ref="D7:E7" si="0">SUM(D5:D6)</f>
        <v>650</v>
      </c>
      <c r="E7" s="21">
        <f t="shared" si="0"/>
        <v>38500</v>
      </c>
      <c r="G7" s="6"/>
      <c r="H7" s="6"/>
      <c r="I7" s="6"/>
      <c r="J7" s="6"/>
      <c r="K7" s="6"/>
      <c r="L7" s="6"/>
      <c r="M7" s="6"/>
      <c r="N7" s="6"/>
    </row>
    <row r="8" spans="1:15" ht="15.75" x14ac:dyDescent="0.25">
      <c r="A8" s="3"/>
      <c r="B8" s="21"/>
      <c r="C8" s="21"/>
      <c r="D8" s="21"/>
      <c r="E8" s="21"/>
      <c r="G8" s="6"/>
      <c r="H8" s="6"/>
      <c r="I8" s="6"/>
      <c r="J8" s="6"/>
      <c r="K8" s="6"/>
      <c r="L8" s="6"/>
      <c r="M8" s="6"/>
      <c r="N8" s="6"/>
    </row>
    <row r="9" spans="1:15" ht="15.75" x14ac:dyDescent="0.25">
      <c r="A9" s="1"/>
      <c r="B9" s="22"/>
      <c r="G9" s="6"/>
      <c r="H9" s="6"/>
      <c r="I9" s="6"/>
      <c r="J9" s="6"/>
      <c r="K9" s="6"/>
      <c r="L9" s="6"/>
      <c r="M9" s="6"/>
      <c r="O9" s="6"/>
    </row>
    <row r="10" spans="1:15" x14ac:dyDescent="0.25">
      <c r="A10" s="6" t="s">
        <v>10</v>
      </c>
      <c r="B10" s="7">
        <v>0.05</v>
      </c>
      <c r="C10" s="6"/>
      <c r="D10" s="6"/>
      <c r="E10" s="6"/>
      <c r="G10" s="6"/>
      <c r="H10" s="6"/>
      <c r="I10" s="6"/>
      <c r="J10" s="6"/>
      <c r="K10" s="6"/>
      <c r="L10" s="6"/>
      <c r="M10" s="6"/>
    </row>
    <row r="11" spans="1:15" x14ac:dyDescent="0.25">
      <c r="A11" s="6" t="s">
        <v>11</v>
      </c>
      <c r="B11" s="7"/>
      <c r="C11" s="6"/>
      <c r="D11" s="6"/>
      <c r="E11" s="6"/>
      <c r="G11" s="6"/>
      <c r="H11" s="6"/>
      <c r="I11" s="6"/>
      <c r="J11" s="6"/>
      <c r="K11" s="6"/>
      <c r="L11" s="6"/>
      <c r="M11" s="6"/>
    </row>
    <row r="12" spans="1:15" x14ac:dyDescent="0.25">
      <c r="A12" s="6"/>
      <c r="B12" s="6"/>
      <c r="C12" s="6"/>
      <c r="D12" s="6"/>
      <c r="E12" s="6"/>
      <c r="G12" s="6"/>
      <c r="H12" s="6"/>
      <c r="I12" s="6"/>
      <c r="J12" s="6"/>
      <c r="K12" s="6"/>
      <c r="L12" s="6"/>
      <c r="M12" s="6"/>
    </row>
    <row r="13" spans="1:15" ht="15.75" x14ac:dyDescent="0.25">
      <c r="A13" s="1"/>
      <c r="B13" s="19"/>
      <c r="C13" s="19"/>
      <c r="D13" s="19"/>
      <c r="E13" s="19"/>
      <c r="G13" s="6"/>
      <c r="H13" s="6"/>
      <c r="I13" s="6"/>
      <c r="J13" s="6"/>
      <c r="K13" s="6"/>
      <c r="L13" s="6"/>
      <c r="M13" s="6"/>
    </row>
    <row r="14" spans="1:15" ht="15.75" x14ac:dyDescent="0.25">
      <c r="A14" s="3" t="s">
        <v>12</v>
      </c>
      <c r="B14" s="19"/>
      <c r="C14" s="19"/>
      <c r="D14" s="19"/>
      <c r="E14" s="19"/>
      <c r="G14" s="6"/>
      <c r="H14" s="6"/>
      <c r="I14" s="6"/>
      <c r="J14" s="6"/>
      <c r="K14" s="6"/>
      <c r="L14" s="6"/>
      <c r="M14" s="6"/>
    </row>
    <row r="15" spans="1:15" ht="15.75" x14ac:dyDescent="0.25">
      <c r="A15" s="1" t="s">
        <v>7</v>
      </c>
      <c r="B15" s="20">
        <f t="shared" ref="B15:E16" si="1">ROUND(B5+(B5*PercentatgeCreixementSemestral),2)</f>
        <v>73.5</v>
      </c>
      <c r="C15" s="20">
        <f t="shared" si="1"/>
        <v>312.89999999999998</v>
      </c>
      <c r="D15" s="20">
        <f t="shared" si="1"/>
        <v>678.3</v>
      </c>
      <c r="E15" s="20">
        <f t="shared" si="1"/>
        <v>40383</v>
      </c>
      <c r="G15" s="6"/>
      <c r="H15" s="6"/>
      <c r="I15" s="6"/>
      <c r="J15" s="6"/>
      <c r="K15" s="6"/>
      <c r="L15" s="6"/>
      <c r="M15" s="6"/>
    </row>
    <row r="16" spans="1:15" ht="15.75" x14ac:dyDescent="0.25">
      <c r="A16" s="1" t="s">
        <v>8</v>
      </c>
      <c r="B16" s="20">
        <f t="shared" si="1"/>
        <v>1.05</v>
      </c>
      <c r="C16" s="20">
        <f t="shared" si="1"/>
        <v>2.1</v>
      </c>
      <c r="D16" s="20">
        <f t="shared" si="1"/>
        <v>4.2</v>
      </c>
      <c r="E16" s="20">
        <f t="shared" si="1"/>
        <v>42</v>
      </c>
      <c r="G16" s="6"/>
      <c r="H16" s="6"/>
      <c r="I16" s="6"/>
      <c r="J16" s="6"/>
      <c r="K16" s="6"/>
      <c r="L16" s="6"/>
      <c r="M16" s="6"/>
    </row>
    <row r="17" spans="1:17" x14ac:dyDescent="0.25">
      <c r="A17" s="15"/>
      <c r="C17" s="21"/>
      <c r="D17" s="21"/>
      <c r="E17" s="21"/>
      <c r="G17" s="6"/>
      <c r="H17" s="6"/>
      <c r="I17" s="6"/>
      <c r="J17" s="6"/>
      <c r="K17" s="6"/>
      <c r="L17" s="6"/>
      <c r="M17" s="6"/>
    </row>
    <row r="18" spans="1:17" ht="15.75" x14ac:dyDescent="0.25">
      <c r="A18" s="3" t="s">
        <v>13</v>
      </c>
      <c r="B18" s="19"/>
      <c r="C18" s="19"/>
      <c r="D18" s="19"/>
      <c r="E18" s="19"/>
      <c r="G18" s="6"/>
      <c r="H18" s="6"/>
      <c r="I18" s="6"/>
      <c r="J18" s="6"/>
      <c r="K18" s="6"/>
      <c r="L18" s="6"/>
      <c r="M18" s="6"/>
    </row>
    <row r="19" spans="1:17" ht="15.75" x14ac:dyDescent="0.25">
      <c r="A19" s="1" t="s">
        <v>7</v>
      </c>
      <c r="B19" s="20">
        <f t="shared" ref="B19:E20" si="2">ROUND(B15+(B15*PercentatgeCreixementSemestral),2)</f>
        <v>77.180000000000007</v>
      </c>
      <c r="C19" s="20">
        <f t="shared" si="2"/>
        <v>328.55</v>
      </c>
      <c r="D19" s="20">
        <f t="shared" si="2"/>
        <v>712.22</v>
      </c>
      <c r="E19" s="20">
        <f t="shared" si="2"/>
        <v>42402.15</v>
      </c>
      <c r="G19" s="6"/>
      <c r="H19" s="6"/>
      <c r="I19" s="6"/>
      <c r="J19" s="6"/>
      <c r="K19" s="6"/>
      <c r="L19" s="6"/>
      <c r="M19" s="6"/>
    </row>
    <row r="20" spans="1:17" ht="15.75" x14ac:dyDescent="0.25">
      <c r="A20" s="1" t="s">
        <v>8</v>
      </c>
      <c r="B20" s="20">
        <f t="shared" si="2"/>
        <v>1.1000000000000001</v>
      </c>
      <c r="C20" s="20">
        <f t="shared" si="2"/>
        <v>2.21</v>
      </c>
      <c r="D20" s="20">
        <f t="shared" si="2"/>
        <v>4.41</v>
      </c>
      <c r="E20" s="20">
        <f t="shared" si="2"/>
        <v>44.1</v>
      </c>
      <c r="G20" s="6"/>
      <c r="H20" s="6"/>
      <c r="I20" s="6"/>
      <c r="J20" s="6"/>
      <c r="K20" s="6"/>
      <c r="L20" s="6"/>
      <c r="M20" s="6"/>
    </row>
    <row r="21" spans="1:17" ht="15.75" x14ac:dyDescent="0.25">
      <c r="A21" s="1"/>
      <c r="B21" s="19"/>
      <c r="C21" s="19"/>
      <c r="D21" s="19"/>
      <c r="E21" s="19"/>
      <c r="G21" s="6"/>
      <c r="H21" s="6"/>
      <c r="I21" s="6"/>
      <c r="J21" s="6"/>
      <c r="K21" s="6"/>
      <c r="L21" s="6"/>
      <c r="M21" s="6"/>
    </row>
    <row r="22" spans="1:17" ht="15.75" x14ac:dyDescent="0.25">
      <c r="A22" s="3" t="s">
        <v>14</v>
      </c>
      <c r="B22" s="19"/>
      <c r="C22" s="19"/>
      <c r="D22" s="19"/>
      <c r="E22" s="19"/>
      <c r="G22" s="6"/>
      <c r="H22" s="6"/>
      <c r="I22" s="6"/>
      <c r="J22" s="6"/>
      <c r="K22" s="6"/>
      <c r="L22" s="6"/>
      <c r="M22" s="6"/>
    </row>
    <row r="23" spans="1:17" ht="15.75" x14ac:dyDescent="0.25">
      <c r="A23" s="1" t="s">
        <v>7</v>
      </c>
      <c r="B23" s="20">
        <f t="shared" ref="B23:E24" si="3">ROUND(B19+(B19*PercentatgeCreixementSemestral),2)</f>
        <v>81.040000000000006</v>
      </c>
      <c r="C23" s="20">
        <f t="shared" si="3"/>
        <v>344.98</v>
      </c>
      <c r="D23" s="20">
        <f t="shared" si="3"/>
        <v>747.83</v>
      </c>
      <c r="E23" s="20">
        <f t="shared" si="3"/>
        <v>44522.26</v>
      </c>
      <c r="G23" s="6"/>
      <c r="H23" s="6"/>
      <c r="I23" s="6"/>
      <c r="J23" s="6"/>
      <c r="K23" s="6"/>
      <c r="L23" s="6"/>
      <c r="M23" s="6"/>
    </row>
    <row r="24" spans="1:17" ht="15.75" x14ac:dyDescent="0.25">
      <c r="A24" s="1" t="s">
        <v>8</v>
      </c>
      <c r="B24" s="20">
        <f t="shared" si="3"/>
        <v>1.1599999999999999</v>
      </c>
      <c r="C24" s="20">
        <f t="shared" si="3"/>
        <v>2.3199999999999998</v>
      </c>
      <c r="D24" s="20">
        <f t="shared" si="3"/>
        <v>4.63</v>
      </c>
      <c r="E24" s="20">
        <f t="shared" si="3"/>
        <v>46.31</v>
      </c>
      <c r="G24" s="6"/>
      <c r="H24" s="6"/>
      <c r="I24" s="6"/>
      <c r="J24" s="6"/>
      <c r="K24" s="6"/>
      <c r="L24" s="6"/>
      <c r="M24" s="6"/>
    </row>
    <row r="25" spans="1:17" x14ac:dyDescent="0.25">
      <c r="G25" s="6"/>
      <c r="H25" s="6"/>
      <c r="I25" s="6"/>
      <c r="J25" s="6"/>
      <c r="K25" s="6"/>
      <c r="L25" s="6"/>
      <c r="M25" s="6"/>
    </row>
    <row r="26" spans="1:17" ht="15.75" x14ac:dyDescent="0.25">
      <c r="A26" s="3" t="s">
        <v>15</v>
      </c>
      <c r="B26" s="19"/>
      <c r="C26" s="19"/>
      <c r="D26" s="19"/>
      <c r="E26" s="19"/>
      <c r="G26" s="6"/>
      <c r="H26" s="6"/>
      <c r="I26" s="6"/>
      <c r="J26" s="6"/>
      <c r="K26" s="6"/>
      <c r="L26" s="6"/>
      <c r="M26" s="6"/>
    </row>
    <row r="27" spans="1:17" ht="15.75" x14ac:dyDescent="0.25">
      <c r="A27" s="1" t="s">
        <v>7</v>
      </c>
      <c r="B27" s="20">
        <f t="shared" ref="B27:E28" si="4">ROUND(B23+(B23*PercentatgeCreixementSemestral),2)</f>
        <v>85.09</v>
      </c>
      <c r="C27" s="20">
        <f t="shared" si="4"/>
        <v>362.23</v>
      </c>
      <c r="D27" s="20">
        <f t="shared" si="4"/>
        <v>785.22</v>
      </c>
      <c r="E27" s="20">
        <f t="shared" si="4"/>
        <v>46748.37</v>
      </c>
      <c r="G27" s="6"/>
      <c r="H27" s="6"/>
      <c r="I27" s="6"/>
      <c r="J27" s="6"/>
      <c r="K27" s="6"/>
      <c r="L27" s="6"/>
      <c r="M27" s="6"/>
      <c r="O27" s="8"/>
    </row>
    <row r="28" spans="1:17" ht="15.75" x14ac:dyDescent="0.25">
      <c r="A28" s="1" t="s">
        <v>8</v>
      </c>
      <c r="B28" s="20">
        <f t="shared" si="4"/>
        <v>1.22</v>
      </c>
      <c r="C28" s="20">
        <f t="shared" si="4"/>
        <v>2.44</v>
      </c>
      <c r="D28" s="20">
        <f t="shared" si="4"/>
        <v>4.8600000000000003</v>
      </c>
      <c r="E28" s="20">
        <f t="shared" si="4"/>
        <v>48.63</v>
      </c>
      <c r="G28" s="6"/>
      <c r="H28" s="6"/>
      <c r="I28" s="6"/>
      <c r="J28" s="6"/>
      <c r="K28" s="6"/>
      <c r="L28" s="6"/>
      <c r="M28" s="6"/>
    </row>
    <row r="29" spans="1:17" ht="15.75" x14ac:dyDescent="0.25">
      <c r="A29" s="3"/>
      <c r="B29" s="21"/>
      <c r="C29" s="21"/>
      <c r="D29" s="21"/>
      <c r="E29" s="21"/>
      <c r="O29" s="14"/>
      <c r="P29" s="14"/>
      <c r="Q29" s="14"/>
    </row>
    <row r="30" spans="1:17" ht="15.75" x14ac:dyDescent="0.25">
      <c r="A30" s="3" t="s">
        <v>16</v>
      </c>
      <c r="B30" s="19"/>
      <c r="C30" s="19"/>
      <c r="D30" s="19"/>
      <c r="E30" s="19"/>
      <c r="O30" s="14"/>
      <c r="P30" s="14"/>
      <c r="Q30" s="14"/>
    </row>
    <row r="31" spans="1:17" ht="15.75" x14ac:dyDescent="0.25">
      <c r="A31" s="1" t="s">
        <v>7</v>
      </c>
      <c r="B31" s="20">
        <f t="shared" ref="B31:E32" si="5">ROUND(B27+(B27*PercentatgeCreixementSemestral),2)</f>
        <v>89.34</v>
      </c>
      <c r="C31" s="20">
        <f t="shared" si="5"/>
        <v>380.34</v>
      </c>
      <c r="D31" s="20">
        <f t="shared" si="5"/>
        <v>824.48</v>
      </c>
      <c r="E31" s="20">
        <f t="shared" si="5"/>
        <v>49085.79</v>
      </c>
      <c r="O31" s="14"/>
      <c r="P31" s="14"/>
      <c r="Q31" s="14"/>
    </row>
    <row r="32" spans="1:17" ht="15.75" x14ac:dyDescent="0.25">
      <c r="A32" s="1" t="s">
        <v>8</v>
      </c>
      <c r="B32" s="20">
        <f t="shared" si="5"/>
        <v>1.28</v>
      </c>
      <c r="C32" s="20">
        <f t="shared" si="5"/>
        <v>2.56</v>
      </c>
      <c r="D32" s="20">
        <f t="shared" si="5"/>
        <v>5.0999999999999996</v>
      </c>
      <c r="E32" s="20">
        <f t="shared" si="5"/>
        <v>51.06</v>
      </c>
    </row>
    <row r="33" spans="1:5" ht="15.75" x14ac:dyDescent="0.25">
      <c r="A33" s="3"/>
    </row>
    <row r="34" spans="1:5" ht="15.75" x14ac:dyDescent="0.25">
      <c r="A34" s="3" t="s">
        <v>17</v>
      </c>
      <c r="B34" s="19"/>
      <c r="C34" s="19"/>
      <c r="D34" s="19"/>
      <c r="E34" s="19"/>
    </row>
    <row r="35" spans="1:5" ht="15.75" x14ac:dyDescent="0.25">
      <c r="A35" s="1" t="s">
        <v>7</v>
      </c>
      <c r="B35" s="20">
        <f t="shared" ref="B35:E36" si="6">ROUND(B31+(B31*PercentatgeCreixementSemestral),2)</f>
        <v>93.81</v>
      </c>
      <c r="C35" s="20">
        <f t="shared" si="6"/>
        <v>399.36</v>
      </c>
      <c r="D35" s="20">
        <f t="shared" si="6"/>
        <v>865.7</v>
      </c>
      <c r="E35" s="20">
        <f t="shared" si="6"/>
        <v>51540.08</v>
      </c>
    </row>
    <row r="36" spans="1:5" ht="15.75" x14ac:dyDescent="0.25">
      <c r="A36" s="1" t="s">
        <v>8</v>
      </c>
      <c r="B36" s="20">
        <f t="shared" si="6"/>
        <v>1.34</v>
      </c>
      <c r="C36" s="20">
        <f t="shared" si="6"/>
        <v>2.69</v>
      </c>
      <c r="D36" s="20">
        <f t="shared" si="6"/>
        <v>5.36</v>
      </c>
      <c r="E36" s="20">
        <f t="shared" si="6"/>
        <v>53.61</v>
      </c>
    </row>
    <row r="37" spans="1:5" x14ac:dyDescent="0.25">
      <c r="A37" s="15"/>
      <c r="B37" s="21"/>
      <c r="C37" s="21"/>
      <c r="D37" s="21"/>
      <c r="E37" s="21"/>
    </row>
    <row r="38" spans="1:5" ht="15.75" x14ac:dyDescent="0.25">
      <c r="A38" s="3" t="s">
        <v>18</v>
      </c>
      <c r="B38" s="19"/>
      <c r="C38" s="19"/>
      <c r="D38" s="19"/>
      <c r="E38" s="19"/>
    </row>
    <row r="39" spans="1:5" ht="15.75" x14ac:dyDescent="0.25">
      <c r="A39" s="1" t="s">
        <v>7</v>
      </c>
      <c r="B39" s="20">
        <f t="shared" ref="B39:E40" si="7">ROUND(B35+(B35*PercentatgeCreixementSemestral),2)</f>
        <v>98.5</v>
      </c>
      <c r="C39" s="20">
        <f t="shared" si="7"/>
        <v>419.33</v>
      </c>
      <c r="D39" s="20">
        <f t="shared" si="7"/>
        <v>908.99</v>
      </c>
      <c r="E39" s="20">
        <f t="shared" si="7"/>
        <v>54117.08</v>
      </c>
    </row>
    <row r="40" spans="1:5" ht="15.75" x14ac:dyDescent="0.25">
      <c r="A40" s="1" t="s">
        <v>8</v>
      </c>
      <c r="B40" s="20">
        <f t="shared" si="7"/>
        <v>1.41</v>
      </c>
      <c r="C40" s="20">
        <f t="shared" si="7"/>
        <v>2.82</v>
      </c>
      <c r="D40" s="20">
        <f t="shared" si="7"/>
        <v>5.63</v>
      </c>
      <c r="E40" s="20">
        <f t="shared" si="7"/>
        <v>56.29</v>
      </c>
    </row>
    <row r="41" spans="1:5" ht="15.75" x14ac:dyDescent="0.25">
      <c r="A41" s="1"/>
      <c r="B41" s="19"/>
      <c r="C41" s="19"/>
      <c r="D41" s="19"/>
      <c r="E41" s="19"/>
    </row>
    <row r="42" spans="1:5" ht="15.75" x14ac:dyDescent="0.25">
      <c r="A42" s="3" t="s">
        <v>19</v>
      </c>
      <c r="B42" s="19"/>
      <c r="C42" s="19"/>
      <c r="D42" s="19"/>
      <c r="E42" s="19"/>
    </row>
    <row r="43" spans="1:5" ht="15.75" x14ac:dyDescent="0.25">
      <c r="A43" s="1" t="s">
        <v>7</v>
      </c>
      <c r="B43" s="20">
        <f t="shared" ref="B43:E44" si="8">ROUND(B39+(B39*PercentatgeCreixementSemestral),2)</f>
        <v>103.43</v>
      </c>
      <c r="C43" s="20">
        <f t="shared" si="8"/>
        <v>440.3</v>
      </c>
      <c r="D43" s="20">
        <f t="shared" si="8"/>
        <v>954.44</v>
      </c>
      <c r="E43" s="20">
        <f t="shared" si="8"/>
        <v>56822.93</v>
      </c>
    </row>
    <row r="44" spans="1:5" ht="15.75" x14ac:dyDescent="0.25">
      <c r="A44" s="1" t="s">
        <v>8</v>
      </c>
      <c r="B44" s="20">
        <f t="shared" si="8"/>
        <v>1.48</v>
      </c>
      <c r="C44" s="20">
        <f t="shared" si="8"/>
        <v>2.96</v>
      </c>
      <c r="D44" s="20">
        <f t="shared" si="8"/>
        <v>5.91</v>
      </c>
      <c r="E44" s="20">
        <f t="shared" si="8"/>
        <v>59.1</v>
      </c>
    </row>
    <row r="45" spans="1:5" ht="15.75" x14ac:dyDescent="0.25">
      <c r="A45" s="1"/>
      <c r="B45" s="22"/>
    </row>
    <row r="46" spans="1:5" ht="15.75" x14ac:dyDescent="0.25">
      <c r="A46" s="3" t="s">
        <v>20</v>
      </c>
      <c r="B46" s="19"/>
      <c r="C46" s="19"/>
      <c r="D46" s="19"/>
      <c r="E46" s="19"/>
    </row>
    <row r="47" spans="1:5" ht="15.75" x14ac:dyDescent="0.25">
      <c r="A47" s="1" t="s">
        <v>7</v>
      </c>
      <c r="B47" s="20">
        <f t="shared" ref="B47:E48" si="9">ROUND(B43+(B43*PercentatgeCreixementSemestral),2)</f>
        <v>108.6</v>
      </c>
      <c r="C47" s="20">
        <f t="shared" si="9"/>
        <v>462.32</v>
      </c>
      <c r="D47" s="20">
        <f t="shared" si="9"/>
        <v>1002.16</v>
      </c>
      <c r="E47" s="20">
        <f t="shared" si="9"/>
        <v>59664.08</v>
      </c>
    </row>
    <row r="48" spans="1:5" ht="15.75" x14ac:dyDescent="0.25">
      <c r="A48" s="1" t="s">
        <v>8</v>
      </c>
      <c r="B48" s="20">
        <f t="shared" si="9"/>
        <v>1.55</v>
      </c>
      <c r="C48" s="20">
        <f t="shared" si="9"/>
        <v>3.11</v>
      </c>
      <c r="D48" s="20">
        <f t="shared" si="9"/>
        <v>6.21</v>
      </c>
      <c r="E48" s="20">
        <f t="shared" si="9"/>
        <v>62.06</v>
      </c>
    </row>
    <row r="50" spans="1:5" ht="15.75" x14ac:dyDescent="0.25">
      <c r="A50" s="3" t="s">
        <v>21</v>
      </c>
      <c r="B50" s="19"/>
      <c r="C50" s="19"/>
      <c r="D50" s="19"/>
      <c r="E50" s="19"/>
    </row>
    <row r="51" spans="1:5" ht="15.75" x14ac:dyDescent="0.25">
      <c r="A51" s="1" t="s">
        <v>7</v>
      </c>
      <c r="B51" s="20">
        <f t="shared" ref="B51:E52" si="10">ROUND(B47+(B47*PercentatgeCreixementSemestral),2)</f>
        <v>114.03</v>
      </c>
      <c r="C51" s="20">
        <f t="shared" si="10"/>
        <v>485.44</v>
      </c>
      <c r="D51" s="20">
        <f t="shared" si="10"/>
        <v>1052.27</v>
      </c>
      <c r="E51" s="20">
        <f t="shared" si="10"/>
        <v>62647.28</v>
      </c>
    </row>
    <row r="52" spans="1:5" ht="15.75" x14ac:dyDescent="0.25">
      <c r="A52" s="1" t="s">
        <v>8</v>
      </c>
      <c r="B52" s="20">
        <f t="shared" si="10"/>
        <v>1.63</v>
      </c>
      <c r="C52" s="20">
        <f t="shared" si="10"/>
        <v>3.27</v>
      </c>
      <c r="D52" s="20">
        <f t="shared" si="10"/>
        <v>6.52</v>
      </c>
      <c r="E52" s="20">
        <f t="shared" si="10"/>
        <v>65.16</v>
      </c>
    </row>
    <row r="54" spans="1:5" ht="15.75" x14ac:dyDescent="0.25">
      <c r="A54" s="3" t="s">
        <v>22</v>
      </c>
      <c r="B54" s="19"/>
      <c r="C54" s="19"/>
      <c r="D54" s="19"/>
      <c r="E54" s="19"/>
    </row>
    <row r="55" spans="1:5" ht="15.75" x14ac:dyDescent="0.25">
      <c r="A55" s="1" t="s">
        <v>7</v>
      </c>
      <c r="B55" s="20">
        <f t="shared" ref="B55:E56" si="11">ROUND(B51+(B51*PercentatgeCreixementSemestral),2)</f>
        <v>119.73</v>
      </c>
      <c r="C55" s="20">
        <f t="shared" si="11"/>
        <v>509.71</v>
      </c>
      <c r="D55" s="20">
        <f t="shared" si="11"/>
        <v>1104.8800000000001</v>
      </c>
      <c r="E55" s="20">
        <f t="shared" si="11"/>
        <v>65779.64</v>
      </c>
    </row>
    <row r="56" spans="1:5" ht="15.75" x14ac:dyDescent="0.25">
      <c r="A56" s="1" t="s">
        <v>8</v>
      </c>
      <c r="B56" s="20">
        <f t="shared" si="11"/>
        <v>1.71</v>
      </c>
      <c r="C56" s="20">
        <f t="shared" si="11"/>
        <v>3.43</v>
      </c>
      <c r="D56" s="20">
        <f t="shared" si="11"/>
        <v>6.85</v>
      </c>
      <c r="E56" s="20">
        <f t="shared" si="11"/>
        <v>68.42</v>
      </c>
    </row>
  </sheetData>
  <pageMargins left="0.25" right="0.25" top="0.75" bottom="0.75" header="0.3" footer="0.3"/>
  <pageSetup paperSize="9" scale="9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B373D-C9B4-41B3-9DB3-7F437621A432}">
  <sheetPr>
    <pageSetUpPr fitToPage="1"/>
  </sheetPr>
  <dimension ref="A1:Q39"/>
  <sheetViews>
    <sheetView topLeftCell="A11" workbookViewId="0">
      <selection activeCell="C13" sqref="C13"/>
    </sheetView>
  </sheetViews>
  <sheetFormatPr baseColWidth="10" defaultColWidth="11.42578125" defaultRowHeight="15" x14ac:dyDescent="0.25"/>
  <cols>
    <col min="1" max="1" width="55.7109375" customWidth="1"/>
    <col min="2" max="2" width="8.5703125" style="20" customWidth="1"/>
    <col min="3" max="3" width="11" style="6" customWidth="1"/>
    <col min="4" max="4" width="11.140625" style="6" customWidth="1"/>
    <col min="5" max="5" width="12.5703125" style="6" bestFit="1" customWidth="1"/>
    <col min="6" max="6" width="4.140625" customWidth="1"/>
    <col min="7" max="7" width="4.42578125" customWidth="1"/>
    <col min="8" max="8" width="26.5703125" bestFit="1" customWidth="1"/>
    <col min="9" max="11" width="11.5703125" bestFit="1" customWidth="1"/>
    <col min="12" max="12" width="12.5703125" bestFit="1" customWidth="1"/>
    <col min="14" max="14" width="13.7109375" customWidth="1"/>
  </cols>
  <sheetData>
    <row r="1" spans="1:15" s="2" customFormat="1" ht="18.75" x14ac:dyDescent="0.3">
      <c r="A1" s="5" t="s">
        <v>23</v>
      </c>
      <c r="B1" s="16"/>
      <c r="C1" s="23"/>
      <c r="D1" s="23"/>
      <c r="E1" s="23"/>
    </row>
    <row r="3" spans="1:15" s="1" customFormat="1" ht="15.75" x14ac:dyDescent="0.25">
      <c r="A3" s="4" t="s">
        <v>24</v>
      </c>
      <c r="B3" s="18"/>
      <c r="C3" s="24" t="s">
        <v>3</v>
      </c>
      <c r="D3" s="24" t="s">
        <v>4</v>
      </c>
      <c r="E3" s="24" t="s">
        <v>5</v>
      </c>
      <c r="H3"/>
      <c r="I3"/>
      <c r="J3"/>
      <c r="K3"/>
      <c r="L3"/>
      <c r="M3"/>
    </row>
    <row r="4" spans="1:15" s="1" customFormat="1" ht="15.75" x14ac:dyDescent="0.25">
      <c r="A4" s="32" t="s">
        <v>6</v>
      </c>
      <c r="B4" s="33"/>
      <c r="C4" s="34"/>
      <c r="D4" s="34"/>
      <c r="E4" s="34"/>
      <c r="H4"/>
      <c r="I4"/>
      <c r="J4"/>
      <c r="K4"/>
      <c r="L4"/>
      <c r="M4"/>
    </row>
    <row r="5" spans="1:15" ht="15.75" x14ac:dyDescent="0.25">
      <c r="A5" s="35" t="s">
        <v>25</v>
      </c>
      <c r="B5" s="36"/>
      <c r="C5" s="37">
        <v>7.75</v>
      </c>
      <c r="D5" s="37">
        <v>2.74</v>
      </c>
      <c r="E5" s="37">
        <v>2.1999999999999999E-2</v>
      </c>
    </row>
    <row r="6" spans="1:15" ht="15.75" x14ac:dyDescent="0.25">
      <c r="A6" s="35" t="s">
        <v>26</v>
      </c>
      <c r="B6" s="38"/>
      <c r="C6" s="37">
        <v>18.5</v>
      </c>
      <c r="D6" s="37">
        <v>7.3</v>
      </c>
      <c r="E6" s="37">
        <v>2.1999999999999999E-2</v>
      </c>
    </row>
    <row r="7" spans="1:15" ht="15.75" x14ac:dyDescent="0.25">
      <c r="A7" s="3"/>
      <c r="B7" s="21"/>
      <c r="C7" s="25"/>
      <c r="D7" s="25"/>
      <c r="E7" s="25"/>
      <c r="N7" s="6"/>
    </row>
    <row r="8" spans="1:15" ht="15.75" x14ac:dyDescent="0.25">
      <c r="A8" s="1"/>
      <c r="B8" s="22"/>
      <c r="O8" s="6"/>
    </row>
    <row r="9" spans="1:15" s="44" customFormat="1" ht="31.5" customHeight="1" x14ac:dyDescent="0.25">
      <c r="A9" s="42" t="s">
        <v>27</v>
      </c>
      <c r="B9" s="45">
        <v>0.2</v>
      </c>
      <c r="C9" s="43"/>
      <c r="D9" s="43"/>
      <c r="E9" s="43"/>
      <c r="O9" s="43"/>
    </row>
    <row r="10" spans="1:15" x14ac:dyDescent="0.25">
      <c r="A10" t="s">
        <v>28</v>
      </c>
      <c r="B10" s="7">
        <v>0.03</v>
      </c>
    </row>
    <row r="12" spans="1:15" ht="15.75" x14ac:dyDescent="0.25">
      <c r="A12" s="3" t="s">
        <v>29</v>
      </c>
    </row>
    <row r="13" spans="1:15" ht="15.75" x14ac:dyDescent="0.25">
      <c r="A13" s="1" t="s">
        <v>25</v>
      </c>
      <c r="B13" s="19"/>
      <c r="C13" s="9">
        <f t="shared" ref="C13:E14" si="0">ROUND(C5+(C5*PercentatgePujaInicial),4)</f>
        <v>9.3000000000000007</v>
      </c>
      <c r="D13" s="9">
        <f t="shared" si="0"/>
        <v>3.2879999999999998</v>
      </c>
      <c r="E13" s="9">
        <f t="shared" si="0"/>
        <v>2.64E-2</v>
      </c>
    </row>
    <row r="14" spans="1:15" ht="15.75" x14ac:dyDescent="0.25">
      <c r="A14" s="1" t="s">
        <v>26</v>
      </c>
      <c r="B14" s="19"/>
      <c r="C14" s="9">
        <f t="shared" si="0"/>
        <v>22.2</v>
      </c>
      <c r="D14" s="9">
        <f t="shared" si="0"/>
        <v>8.76</v>
      </c>
      <c r="E14" s="9">
        <f t="shared" si="0"/>
        <v>2.64E-2</v>
      </c>
    </row>
    <row r="15" spans="1:15" x14ac:dyDescent="0.25">
      <c r="A15" s="15"/>
      <c r="C15" s="25"/>
      <c r="D15" s="25"/>
      <c r="E15" s="25"/>
    </row>
    <row r="17" spans="1:17" ht="15.75" x14ac:dyDescent="0.25">
      <c r="A17" s="3" t="s">
        <v>30</v>
      </c>
    </row>
    <row r="18" spans="1:17" ht="15.75" x14ac:dyDescent="0.25">
      <c r="A18" s="1" t="s">
        <v>25</v>
      </c>
      <c r="B18" s="19"/>
      <c r="C18" s="9">
        <f t="shared" ref="C18:E19" si="1">ROUND(C13+(C13*PercentatgePujaAnual),4)</f>
        <v>9.5790000000000006</v>
      </c>
      <c r="D18" s="9">
        <f t="shared" si="1"/>
        <v>3.3866000000000001</v>
      </c>
      <c r="E18" s="9">
        <f t="shared" si="1"/>
        <v>2.7199999999999998E-2</v>
      </c>
    </row>
    <row r="19" spans="1:17" ht="15.75" x14ac:dyDescent="0.25">
      <c r="A19" s="1" t="s">
        <v>26</v>
      </c>
      <c r="B19" s="19"/>
      <c r="C19" s="9">
        <f t="shared" si="1"/>
        <v>22.866</v>
      </c>
      <c r="D19" s="9">
        <f t="shared" si="1"/>
        <v>9.0228000000000002</v>
      </c>
      <c r="E19" s="9">
        <f t="shared" si="1"/>
        <v>2.7199999999999998E-2</v>
      </c>
    </row>
    <row r="20" spans="1:17" x14ac:dyDescent="0.25">
      <c r="A20" s="15"/>
      <c r="C20" s="25"/>
      <c r="D20" s="25"/>
      <c r="E20" s="25"/>
    </row>
    <row r="22" spans="1:17" ht="15.75" x14ac:dyDescent="0.25">
      <c r="A22" s="3" t="s">
        <v>31</v>
      </c>
    </row>
    <row r="23" spans="1:17" ht="15.75" x14ac:dyDescent="0.25">
      <c r="A23" s="1" t="s">
        <v>25</v>
      </c>
      <c r="B23" s="19"/>
      <c r="C23" s="9">
        <f t="shared" ref="C23:E24" si="2">ROUND(C18+(C18*PercentatgePujaAnual),4)</f>
        <v>9.8664000000000005</v>
      </c>
      <c r="D23" s="9">
        <f t="shared" si="2"/>
        <v>3.4882</v>
      </c>
      <c r="E23" s="9">
        <f t="shared" si="2"/>
        <v>2.8000000000000001E-2</v>
      </c>
      <c r="O23" s="8"/>
    </row>
    <row r="24" spans="1:17" ht="15.75" x14ac:dyDescent="0.25">
      <c r="A24" s="1" t="s">
        <v>26</v>
      </c>
      <c r="B24" s="19"/>
      <c r="C24" s="9">
        <f t="shared" si="2"/>
        <v>23.552</v>
      </c>
      <c r="D24" s="9">
        <f t="shared" si="2"/>
        <v>9.2934999999999999</v>
      </c>
      <c r="E24" s="9">
        <f t="shared" si="2"/>
        <v>2.8000000000000001E-2</v>
      </c>
    </row>
    <row r="25" spans="1:17" x14ac:dyDescent="0.25">
      <c r="A25" s="15"/>
      <c r="B25" s="21"/>
      <c r="C25" s="25"/>
      <c r="D25" s="25"/>
      <c r="E25" s="25"/>
      <c r="O25" s="14"/>
      <c r="P25" s="14"/>
      <c r="Q25" s="14"/>
    </row>
    <row r="27" spans="1:17" ht="15.75" x14ac:dyDescent="0.25">
      <c r="A27" s="3" t="s">
        <v>32</v>
      </c>
    </row>
    <row r="28" spans="1:17" ht="15.75" x14ac:dyDescent="0.25">
      <c r="A28" s="1" t="s">
        <v>25</v>
      </c>
      <c r="B28" s="19"/>
      <c r="C28" s="9">
        <f t="shared" ref="C28:E29" si="3">ROUND(C23+(C23*PercentatgePujaAnual),4)</f>
        <v>10.1624</v>
      </c>
      <c r="D28" s="9">
        <f t="shared" si="3"/>
        <v>3.5928</v>
      </c>
      <c r="E28" s="9">
        <f t="shared" si="3"/>
        <v>2.8799999999999999E-2</v>
      </c>
    </row>
    <row r="29" spans="1:17" ht="15.75" x14ac:dyDescent="0.25">
      <c r="A29" s="1" t="s">
        <v>26</v>
      </c>
      <c r="B29" s="19"/>
      <c r="C29" s="9">
        <f t="shared" si="3"/>
        <v>24.258600000000001</v>
      </c>
      <c r="D29" s="9">
        <f t="shared" si="3"/>
        <v>9.5723000000000003</v>
      </c>
      <c r="E29" s="9">
        <f t="shared" si="3"/>
        <v>2.8799999999999999E-2</v>
      </c>
    </row>
    <row r="30" spans="1:17" x14ac:dyDescent="0.25">
      <c r="A30" s="15"/>
      <c r="B30" s="21"/>
      <c r="C30" s="25"/>
      <c r="D30" s="25"/>
      <c r="E30" s="25"/>
    </row>
    <row r="32" spans="1:17" ht="15.75" x14ac:dyDescent="0.25">
      <c r="A32" s="3" t="s">
        <v>33</v>
      </c>
    </row>
    <row r="33" spans="1:5" ht="15.75" x14ac:dyDescent="0.25">
      <c r="A33" s="1" t="s">
        <v>25</v>
      </c>
      <c r="B33" s="19"/>
      <c r="C33" s="9">
        <f t="shared" ref="C33:E34" si="4">ROUND(C28+(C28*PercentatgePujaAnual),4)</f>
        <v>10.4673</v>
      </c>
      <c r="D33" s="9">
        <f t="shared" si="4"/>
        <v>3.7006000000000001</v>
      </c>
      <c r="E33" s="9">
        <f t="shared" si="4"/>
        <v>2.9700000000000001E-2</v>
      </c>
    </row>
    <row r="34" spans="1:5" ht="15.75" x14ac:dyDescent="0.25">
      <c r="A34" s="1" t="s">
        <v>26</v>
      </c>
      <c r="B34" s="19"/>
      <c r="C34" s="9">
        <f t="shared" si="4"/>
        <v>24.9864</v>
      </c>
      <c r="D34" s="9">
        <f t="shared" si="4"/>
        <v>9.8595000000000006</v>
      </c>
      <c r="E34" s="9">
        <f t="shared" si="4"/>
        <v>2.9700000000000001E-2</v>
      </c>
    </row>
    <row r="35" spans="1:5" ht="15.75" x14ac:dyDescent="0.25">
      <c r="A35" s="1"/>
      <c r="B35" s="22"/>
    </row>
    <row r="36" spans="1:5" ht="15.75" x14ac:dyDescent="0.25">
      <c r="A36" s="1"/>
      <c r="B36" s="22"/>
    </row>
    <row r="37" spans="1:5" ht="15.75" x14ac:dyDescent="0.25">
      <c r="A37" s="26" t="s">
        <v>34</v>
      </c>
      <c r="B37" s="27"/>
      <c r="C37" s="28"/>
      <c r="D37" s="28"/>
      <c r="E37" s="28"/>
    </row>
    <row r="38" spans="1:5" ht="15.75" x14ac:dyDescent="0.25">
      <c r="A38" s="29" t="s">
        <v>25</v>
      </c>
      <c r="B38" s="30"/>
      <c r="C38" s="31">
        <f>ROUND(AVERAGE(C13,C18,C23,C28,C33),4)</f>
        <v>9.875</v>
      </c>
      <c r="D38" s="31">
        <f t="shared" ref="D38:E39" si="5">ROUND(AVERAGE(D13,D18,D23,D28,D33),4)</f>
        <v>3.4912000000000001</v>
      </c>
      <c r="E38" s="31">
        <f t="shared" si="5"/>
        <v>2.8000000000000001E-2</v>
      </c>
    </row>
    <row r="39" spans="1:5" ht="15.75" x14ac:dyDescent="0.25">
      <c r="A39" s="29" t="s">
        <v>26</v>
      </c>
      <c r="B39" s="30"/>
      <c r="C39" s="31">
        <f>ROUND(AVERAGE(C14,C19,C24,C29,C34),4)</f>
        <v>23.572600000000001</v>
      </c>
      <c r="D39" s="31">
        <f t="shared" si="5"/>
        <v>9.3016000000000005</v>
      </c>
      <c r="E39" s="31">
        <f t="shared" si="5"/>
        <v>2.8000000000000001E-2</v>
      </c>
    </row>
  </sheetData>
  <pageMargins left="0.25" right="0.25" top="0.75" bottom="0.75" header="0.3" footer="0.3"/>
  <pageSetup paperSize="9" scale="9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18E4B-0EC1-45D0-8C17-847A7EAC289F}">
  <dimension ref="A1:I108"/>
  <sheetViews>
    <sheetView topLeftCell="A15" workbookViewId="0">
      <selection activeCell="D39" sqref="D39:D41"/>
    </sheetView>
  </sheetViews>
  <sheetFormatPr baseColWidth="10" defaultColWidth="11.42578125" defaultRowHeight="15" x14ac:dyDescent="0.25"/>
  <cols>
    <col min="2" max="2" width="19.5703125" customWidth="1"/>
    <col min="3" max="3" width="54.28515625" customWidth="1"/>
    <col min="4" max="4" width="21.140625" customWidth="1"/>
    <col min="5" max="5" width="21.140625" style="40" customWidth="1"/>
    <col min="6" max="7" width="13.5703125" bestFit="1" customWidth="1"/>
    <col min="9" max="9" width="15.28515625" bestFit="1" customWidth="1"/>
  </cols>
  <sheetData>
    <row r="1" spans="1:5" ht="15.75" x14ac:dyDescent="0.3">
      <c r="A1" s="46"/>
      <c r="B1" s="46"/>
      <c r="C1" s="46"/>
      <c r="D1" s="47"/>
    </row>
    <row r="2" spans="1:5" ht="15.75" x14ac:dyDescent="0.3">
      <c r="A2" s="46"/>
      <c r="B2" s="48" t="s">
        <v>46</v>
      </c>
      <c r="C2" s="46"/>
      <c r="D2" s="47"/>
    </row>
    <row r="3" spans="1:5" s="3" customFormat="1" ht="16.5" x14ac:dyDescent="0.3">
      <c r="A3" s="46"/>
      <c r="B3" s="46"/>
      <c r="C3" s="46"/>
      <c r="D3" s="47"/>
      <c r="E3" s="4"/>
    </row>
    <row r="4" spans="1:5" s="3" customFormat="1" ht="16.5" x14ac:dyDescent="0.3">
      <c r="A4" s="46"/>
      <c r="B4" s="46" t="s">
        <v>47</v>
      </c>
      <c r="C4" s="49"/>
      <c r="D4" s="47"/>
      <c r="E4" s="4"/>
    </row>
    <row r="5" spans="1:5" s="3" customFormat="1" ht="16.5" x14ac:dyDescent="0.3">
      <c r="A5" s="46"/>
      <c r="B5" s="46" t="s">
        <v>48</v>
      </c>
      <c r="C5" s="49"/>
      <c r="D5" s="47"/>
      <c r="E5" s="4"/>
    </row>
    <row r="6" spans="1:5" s="3" customFormat="1" ht="16.5" x14ac:dyDescent="0.3">
      <c r="A6" s="46"/>
      <c r="B6" s="46" t="s">
        <v>49</v>
      </c>
      <c r="C6" s="49"/>
      <c r="D6" s="47"/>
      <c r="E6" s="4"/>
    </row>
    <row r="7" spans="1:5" ht="15.75" x14ac:dyDescent="0.3">
      <c r="A7" s="46"/>
      <c r="B7" s="46"/>
      <c r="C7" s="46"/>
      <c r="D7" s="47"/>
    </row>
    <row r="8" spans="1:5" ht="15.75" x14ac:dyDescent="0.3">
      <c r="A8" s="46"/>
      <c r="B8" s="46"/>
      <c r="C8" s="46"/>
      <c r="D8" s="47"/>
    </row>
    <row r="9" spans="1:5" ht="15.75" x14ac:dyDescent="0.3">
      <c r="A9" s="46"/>
      <c r="B9" s="46"/>
      <c r="C9" s="46"/>
      <c r="D9" s="47"/>
    </row>
    <row r="10" spans="1:5" ht="15.75" x14ac:dyDescent="0.3">
      <c r="A10" s="46"/>
      <c r="B10" s="46"/>
      <c r="C10" s="46"/>
      <c r="D10" s="47"/>
    </row>
    <row r="11" spans="1:5" ht="15.75" x14ac:dyDescent="0.3">
      <c r="A11" s="46"/>
      <c r="B11" s="46"/>
      <c r="C11" s="46"/>
      <c r="D11" s="47"/>
    </row>
    <row r="12" spans="1:5" ht="15.75" x14ac:dyDescent="0.3">
      <c r="A12" s="46"/>
      <c r="B12" s="46" t="s">
        <v>50</v>
      </c>
      <c r="C12" s="49"/>
      <c r="D12" s="47"/>
    </row>
    <row r="13" spans="1:5" ht="15.75" x14ac:dyDescent="0.3">
      <c r="A13" s="46"/>
      <c r="B13" s="46" t="s">
        <v>51</v>
      </c>
      <c r="C13" s="49"/>
      <c r="D13" s="47"/>
    </row>
    <row r="14" spans="1:5" s="3" customFormat="1" ht="16.5" x14ac:dyDescent="0.3">
      <c r="A14" s="46"/>
      <c r="B14" s="46" t="s">
        <v>52</v>
      </c>
      <c r="C14" s="49"/>
      <c r="D14" s="47"/>
      <c r="E14" s="4"/>
    </row>
    <row r="15" spans="1:5" s="3" customFormat="1" ht="16.5" x14ac:dyDescent="0.3">
      <c r="A15" s="46"/>
      <c r="B15" s="46" t="s">
        <v>53</v>
      </c>
      <c r="C15" s="49"/>
      <c r="D15" s="47"/>
      <c r="E15" s="4"/>
    </row>
    <row r="16" spans="1:5" s="3" customFormat="1" ht="16.5" x14ac:dyDescent="0.3">
      <c r="A16" s="46"/>
      <c r="B16" s="46" t="s">
        <v>54</v>
      </c>
      <c r="C16" s="49"/>
      <c r="D16" s="47"/>
      <c r="E16" s="4"/>
    </row>
    <row r="17" spans="1:5" s="3" customFormat="1" ht="16.5" x14ac:dyDescent="0.3">
      <c r="A17" s="46"/>
      <c r="B17" s="46" t="s">
        <v>55</v>
      </c>
      <c r="C17" s="49"/>
      <c r="D17" s="47"/>
      <c r="E17" s="4"/>
    </row>
    <row r="18" spans="1:5" s="3" customFormat="1" ht="16.5" x14ac:dyDescent="0.3">
      <c r="A18" s="46"/>
      <c r="B18" s="46" t="s">
        <v>56</v>
      </c>
      <c r="C18" s="49"/>
      <c r="D18" s="47"/>
      <c r="E18" s="4"/>
    </row>
    <row r="19" spans="1:5" s="3" customFormat="1" ht="16.5" x14ac:dyDescent="0.3">
      <c r="A19" s="46"/>
      <c r="B19" s="46"/>
      <c r="C19" s="46"/>
      <c r="D19" s="47"/>
      <c r="E19" s="4"/>
    </row>
    <row r="20" spans="1:5" s="3" customFormat="1" ht="16.5" x14ac:dyDescent="0.3">
      <c r="A20" s="46"/>
      <c r="B20" s="46"/>
      <c r="C20" s="46"/>
      <c r="D20" s="47"/>
      <c r="E20" s="4"/>
    </row>
    <row r="21" spans="1:5" ht="15.75" x14ac:dyDescent="0.3">
      <c r="A21" s="46"/>
      <c r="B21" s="46"/>
      <c r="C21" s="46"/>
      <c r="D21" s="47"/>
    </row>
    <row r="22" spans="1:5" ht="15.75" x14ac:dyDescent="0.3">
      <c r="A22" s="46"/>
      <c r="B22" s="46"/>
      <c r="C22" s="46"/>
      <c r="D22" s="47"/>
    </row>
    <row r="23" spans="1:5" ht="15.75" x14ac:dyDescent="0.3">
      <c r="A23" s="46"/>
      <c r="B23" s="46"/>
      <c r="C23" s="46"/>
      <c r="D23" s="47"/>
    </row>
    <row r="24" spans="1:5" ht="15.75" x14ac:dyDescent="0.3">
      <c r="A24" s="46"/>
      <c r="B24" s="46"/>
      <c r="C24" s="46"/>
      <c r="D24" s="47"/>
    </row>
    <row r="25" spans="1:5" ht="15.75" x14ac:dyDescent="0.3">
      <c r="A25" s="46"/>
      <c r="B25" s="46"/>
      <c r="C25" s="46"/>
      <c r="D25" s="47"/>
    </row>
    <row r="26" spans="1:5" ht="15.75" x14ac:dyDescent="0.3">
      <c r="A26" s="46"/>
      <c r="B26" s="46"/>
      <c r="C26" s="46"/>
      <c r="D26" s="47"/>
    </row>
    <row r="27" spans="1:5" ht="15.75" x14ac:dyDescent="0.3">
      <c r="A27" s="46"/>
      <c r="B27" s="46"/>
      <c r="C27" s="46"/>
      <c r="D27" s="47"/>
    </row>
    <row r="28" spans="1:5" ht="15.75" x14ac:dyDescent="0.3">
      <c r="A28" s="46"/>
      <c r="B28" s="46"/>
      <c r="C28" s="46"/>
      <c r="D28" s="47"/>
    </row>
    <row r="29" spans="1:5" ht="15.75" x14ac:dyDescent="0.3">
      <c r="A29" s="46"/>
      <c r="B29" s="46"/>
      <c r="C29" s="46"/>
      <c r="D29" s="47"/>
    </row>
    <row r="30" spans="1:5" ht="15.75" customHeight="1" thickBot="1" x14ac:dyDescent="0.3">
      <c r="B30" s="61" t="s">
        <v>57</v>
      </c>
      <c r="C30" s="61"/>
    </row>
    <row r="31" spans="1:5" ht="30.75" thickBot="1" x14ac:dyDescent="0.3">
      <c r="B31" s="53" t="s">
        <v>58</v>
      </c>
      <c r="C31" s="54" t="s">
        <v>59</v>
      </c>
      <c r="D31" s="54" t="s">
        <v>60</v>
      </c>
    </row>
    <row r="32" spans="1:5" ht="15.75" thickBot="1" x14ac:dyDescent="0.3">
      <c r="B32" s="55" t="s">
        <v>61</v>
      </c>
      <c r="C32" s="56">
        <v>9.875</v>
      </c>
      <c r="D32" s="57"/>
    </row>
    <row r="33" spans="1:9" ht="15.75" thickBot="1" x14ac:dyDescent="0.3">
      <c r="B33" s="55" t="s">
        <v>4</v>
      </c>
      <c r="C33" s="56">
        <v>3.4912000000000001</v>
      </c>
      <c r="D33" s="57"/>
    </row>
    <row r="34" spans="1:9" ht="15.75" thickBot="1" x14ac:dyDescent="0.3">
      <c r="B34" s="55" t="s">
        <v>62</v>
      </c>
      <c r="C34" s="56">
        <v>2.8000000000000001E-2</v>
      </c>
      <c r="D34" s="57"/>
    </row>
    <row r="35" spans="1:9" x14ac:dyDescent="0.25">
      <c r="B35" s="51"/>
    </row>
    <row r="36" spans="1:9" x14ac:dyDescent="0.25">
      <c r="B36" s="50"/>
    </row>
    <row r="37" spans="1:9" ht="15.75" thickBot="1" x14ac:dyDescent="0.3">
      <c r="B37" s="62" t="s">
        <v>63</v>
      </c>
      <c r="C37" s="62"/>
    </row>
    <row r="38" spans="1:9" ht="30.75" thickBot="1" x14ac:dyDescent="0.3">
      <c r="B38" s="53" t="s">
        <v>58</v>
      </c>
      <c r="C38" s="54" t="s">
        <v>59</v>
      </c>
      <c r="D38" s="54" t="s">
        <v>60</v>
      </c>
    </row>
    <row r="39" spans="1:9" ht="15.75" thickBot="1" x14ac:dyDescent="0.3">
      <c r="B39" s="55" t="s">
        <v>61</v>
      </c>
      <c r="C39" s="56">
        <v>23.572600000000001</v>
      </c>
      <c r="D39" s="57"/>
    </row>
    <row r="40" spans="1:9" ht="15.75" thickBot="1" x14ac:dyDescent="0.3">
      <c r="B40" s="55" t="s">
        <v>4</v>
      </c>
      <c r="C40" s="56">
        <v>9.3016000000000005</v>
      </c>
      <c r="D40" s="57"/>
    </row>
    <row r="41" spans="1:9" ht="15.75" thickBot="1" x14ac:dyDescent="0.3">
      <c r="B41" s="55" t="s">
        <v>62</v>
      </c>
      <c r="C41" s="56">
        <v>2.8000000000000001E-2</v>
      </c>
      <c r="D41" s="57"/>
    </row>
    <row r="42" spans="1:9" x14ac:dyDescent="0.25">
      <c r="B42" s="52"/>
    </row>
    <row r="43" spans="1:9" x14ac:dyDescent="0.25">
      <c r="B43" s="6"/>
      <c r="D43" s="6"/>
    </row>
    <row r="46" spans="1:9" s="3" customFormat="1" ht="15.75" x14ac:dyDescent="0.25">
      <c r="A46" s="12" t="s">
        <v>44</v>
      </c>
      <c r="B46" s="12"/>
      <c r="C46" s="12"/>
      <c r="D46" s="13"/>
      <c r="E46" s="4"/>
      <c r="I46" s="11"/>
    </row>
    <row r="47" spans="1:9" s="3" customFormat="1" ht="15.75" x14ac:dyDescent="0.25">
      <c r="A47"/>
      <c r="B47"/>
      <c r="C47" s="3" t="s">
        <v>35</v>
      </c>
      <c r="D47" s="11">
        <f>SUM(D56:D69)</f>
        <v>0</v>
      </c>
      <c r="E47" s="4"/>
      <c r="I47" s="11"/>
    </row>
    <row r="48" spans="1:9" s="3" customFormat="1" ht="15.75" x14ac:dyDescent="0.25">
      <c r="A48"/>
      <c r="B48"/>
      <c r="C48" s="3" t="s">
        <v>36</v>
      </c>
      <c r="D48" s="11">
        <f>D47*0.2</f>
        <v>0</v>
      </c>
      <c r="E48" s="4"/>
      <c r="I48" s="11"/>
    </row>
    <row r="49" spans="1:9" s="3" customFormat="1" ht="15.75" x14ac:dyDescent="0.25">
      <c r="A49"/>
      <c r="B49"/>
      <c r="C49" s="3" t="s">
        <v>37</v>
      </c>
      <c r="D49" s="11">
        <f>SUM(D56:D70)+D48</f>
        <v>0</v>
      </c>
      <c r="E49" s="41"/>
      <c r="I49" s="11"/>
    </row>
    <row r="51" spans="1:9" x14ac:dyDescent="0.25">
      <c r="B51" s="39" t="s">
        <v>38</v>
      </c>
      <c r="H51" s="7"/>
    </row>
    <row r="52" spans="1:9" x14ac:dyDescent="0.25">
      <c r="B52" t="s">
        <v>45</v>
      </c>
    </row>
    <row r="54" spans="1:9" x14ac:dyDescent="0.25">
      <c r="B54" s="10" t="s">
        <v>39</v>
      </c>
      <c r="C54" s="10"/>
    </row>
    <row r="55" spans="1:9" x14ac:dyDescent="0.25">
      <c r="B55" s="8" t="s">
        <v>40</v>
      </c>
      <c r="C55" s="8" t="s">
        <v>41</v>
      </c>
      <c r="D55" s="8" t="s">
        <v>9</v>
      </c>
    </row>
    <row r="56" spans="1:9" x14ac:dyDescent="0.25">
      <c r="B56" s="6">
        <f>('Evolucio capacitats'!C15*PreuvcpuStandbyO)+('Evolucio capacitats'!D15*PreuramStandByO)+('Evolucio capacitats'!E15*PreudiscStandByO)+('Evolucio capacitats'!C16*PreuvcpuPowerOnO)+('Evolucio capacitats'!D16*PreuramPowerOnO)+('Evolucio capacitats'!E16*PreuDiscPowerOnO)</f>
        <v>0</v>
      </c>
      <c r="C56">
        <v>6</v>
      </c>
      <c r="D56" s="6">
        <f>B56*C56</f>
        <v>0</v>
      </c>
      <c r="F56" s="6"/>
      <c r="G56" s="6"/>
    </row>
    <row r="57" spans="1:9" x14ac:dyDescent="0.25">
      <c r="B57" s="6">
        <f>('Evolucio capacitats'!C19*PreuvcpuStandbyO)+('Evolucio capacitats'!D19*PreuramStandByO)+('Evolucio capacitats'!E19*PreudiscStandByO)+('Evolucio capacitats'!C20*PreuvcpuPowerOnO)+('Evolucio capacitats'!D20*PreuramPowerOnO)+('Evolucio capacitats'!E20*PreuDiscPowerOnO)</f>
        <v>0</v>
      </c>
      <c r="C57">
        <v>6</v>
      </c>
      <c r="D57" s="6">
        <f>B57*C57</f>
        <v>0</v>
      </c>
      <c r="G57" s="6"/>
    </row>
    <row r="58" spans="1:9" x14ac:dyDescent="0.25">
      <c r="D58" s="6"/>
      <c r="G58" s="6"/>
    </row>
    <row r="59" spans="1:9" x14ac:dyDescent="0.25">
      <c r="B59" s="10" t="s">
        <v>42</v>
      </c>
      <c r="C59" s="10"/>
      <c r="D59" s="6"/>
      <c r="G59" s="6"/>
    </row>
    <row r="60" spans="1:9" x14ac:dyDescent="0.25">
      <c r="B60" s="8" t="s">
        <v>40</v>
      </c>
      <c r="C60" s="8" t="s">
        <v>41</v>
      </c>
      <c r="D60" s="9" t="s">
        <v>9</v>
      </c>
      <c r="G60" s="6"/>
    </row>
    <row r="61" spans="1:9" x14ac:dyDescent="0.25">
      <c r="B61" s="6">
        <f>('Evolucio capacitats'!C23*PreuvcpuStandbyO)+('Evolucio capacitats'!D23*PreuramStandByO)+('Evolucio capacitats'!E23*PreudiscStandByO)+('Evolucio capacitats'!C24*PreuvcpuPowerOnO)+('Evolucio capacitats'!D24*PreuramPowerOnO)+('Evolucio capacitats'!E24*PreuDiscPowerOnO)</f>
        <v>0</v>
      </c>
      <c r="C61">
        <v>6</v>
      </c>
      <c r="D61" s="6">
        <f t="shared" ref="D61:D62" si="0">B61*C61</f>
        <v>0</v>
      </c>
      <c r="F61" s="6"/>
      <c r="G61" s="6"/>
    </row>
    <row r="62" spans="1:9" x14ac:dyDescent="0.25">
      <c r="B62" s="6">
        <f>('Evolucio capacitats'!C27*PreuvcpuStandbyO)+('Evolucio capacitats'!D27*PreuramStandByO)+('Evolucio capacitats'!E27*PreudiscStandByO)+('Evolucio capacitats'!C28*PreuvcpuPowerOnO)+('Evolucio capacitats'!D28*PreuramPowerOnO)+('Evolucio capacitats'!E28*PreuDiscPowerOnO)</f>
        <v>0</v>
      </c>
      <c r="C62">
        <v>6</v>
      </c>
      <c r="D62" s="6">
        <f t="shared" si="0"/>
        <v>0</v>
      </c>
      <c r="G62" s="6"/>
    </row>
    <row r="63" spans="1:9" x14ac:dyDescent="0.25">
      <c r="G63" s="6"/>
    </row>
    <row r="64" spans="1:9" x14ac:dyDescent="0.25">
      <c r="B64" s="10" t="s">
        <v>43</v>
      </c>
      <c r="C64" s="10"/>
      <c r="D64" s="6"/>
      <c r="G64" s="6"/>
    </row>
    <row r="65" spans="1:9" x14ac:dyDescent="0.25">
      <c r="B65" s="8" t="s">
        <v>40</v>
      </c>
      <c r="C65" s="8" t="s">
        <v>41</v>
      </c>
      <c r="D65" s="9" t="s">
        <v>9</v>
      </c>
      <c r="G65" s="6"/>
    </row>
    <row r="66" spans="1:9" x14ac:dyDescent="0.25">
      <c r="B66" s="6">
        <f>('Evolucio capacitats'!C31*PreuvcpuStandbyO)+('Evolucio capacitats'!D31*PreuramStandByO)+('Evolucio capacitats'!E31*PreudiscStandByO)+('Evolucio capacitats'!C32*PreuvcpuPowerOnO)+('Evolucio capacitats'!D32*PreuramPowerOnO)+('Evolucio capacitats'!E32*PreuDiscPowerOnO)</f>
        <v>0</v>
      </c>
      <c r="C66">
        <v>1</v>
      </c>
      <c r="D66" s="6">
        <f t="shared" ref="D66:D69" si="1">B66*C66</f>
        <v>0</v>
      </c>
      <c r="F66" s="6"/>
      <c r="G66" s="6"/>
    </row>
    <row r="67" spans="1:9" x14ac:dyDescent="0.25">
      <c r="B67" s="6">
        <f>('Evolucio capacitats'!C31*PreuvcpuPowerOnO)+('Evolucio capacitats'!D31*PreuramPowerOnO)+('Evolucio capacitats'!E31*PreuDiscPowerOnO)+('Evolucio capacitats'!C32*PreuvcpuPowerOnO)+('Evolucio capacitats'!D32*PreuramPowerOnO)+('Evolucio capacitats'!E32*PreuDiscPowerOnO)</f>
        <v>0</v>
      </c>
      <c r="C67">
        <v>3</v>
      </c>
      <c r="D67" s="6">
        <f t="shared" si="1"/>
        <v>0</v>
      </c>
      <c r="G67" s="6"/>
    </row>
    <row r="68" spans="1:9" x14ac:dyDescent="0.25">
      <c r="B68" s="6">
        <f>('Evolucio capacitats'!C31*PreuvcpuStandbyO)+('Evolucio capacitats'!D31*PreuramStandByO)+('Evolucio capacitats'!E31*PreudiscStandByO)+('Evolucio capacitats'!C32*PreuvcpuPowerOnO)+('Evolucio capacitats'!D32*PreuramPowerOnO)+('Evolucio capacitats'!E32*PreuDiscPowerOnO)</f>
        <v>0</v>
      </c>
      <c r="C68">
        <v>2</v>
      </c>
      <c r="D68" s="6">
        <f t="shared" si="1"/>
        <v>0</v>
      </c>
      <c r="G68" s="6"/>
    </row>
    <row r="69" spans="1:9" x14ac:dyDescent="0.25">
      <c r="B69" s="6">
        <f>('Evolucio capacitats'!C35*PreuvcpuStandbyO)+('Evolucio capacitats'!D35*PreuramStandByO)+('Evolucio capacitats'!E35*PreudiscStandByO)+('Evolucio capacitats'!C36*PreuvcpuPowerOnO)+('Evolucio capacitats'!D36*PreuramPowerOnO)+('Evolucio capacitats'!E36*PreuDiscPowerOnO)</f>
        <v>0</v>
      </c>
      <c r="C69">
        <v>6</v>
      </c>
      <c r="D69" s="6">
        <f t="shared" si="1"/>
        <v>0</v>
      </c>
      <c r="G69" s="6"/>
    </row>
    <row r="70" spans="1:9" x14ac:dyDescent="0.25">
      <c r="G70" s="6"/>
    </row>
    <row r="71" spans="1:9" x14ac:dyDescent="0.25">
      <c r="B71" s="6"/>
      <c r="D71" s="6"/>
    </row>
    <row r="73" spans="1:9" s="3" customFormat="1" ht="15.75" x14ac:dyDescent="0.25">
      <c r="D73" s="11"/>
      <c r="E73" s="4"/>
    </row>
    <row r="74" spans="1:9" s="3" customFormat="1" ht="15.75" x14ac:dyDescent="0.25">
      <c r="A74"/>
      <c r="B74"/>
      <c r="D74" s="11"/>
      <c r="E74" s="4"/>
      <c r="I74" s="11"/>
    </row>
    <row r="75" spans="1:9" s="3" customFormat="1" ht="15.75" x14ac:dyDescent="0.25">
      <c r="A75"/>
      <c r="B75"/>
      <c r="D75" s="11"/>
      <c r="E75" s="4"/>
      <c r="I75" s="11"/>
    </row>
    <row r="76" spans="1:9" s="3" customFormat="1" ht="15.75" x14ac:dyDescent="0.25">
      <c r="A76"/>
      <c r="B76"/>
      <c r="D76" s="11"/>
      <c r="E76" s="4"/>
      <c r="I76" s="11"/>
    </row>
    <row r="78" spans="1:9" x14ac:dyDescent="0.25">
      <c r="B78" s="39"/>
      <c r="H78" s="7"/>
    </row>
    <row r="82" spans="2:4" x14ac:dyDescent="0.25">
      <c r="B82" s="10"/>
      <c r="C82" s="10"/>
    </row>
    <row r="83" spans="2:4" x14ac:dyDescent="0.25">
      <c r="B83" s="8"/>
      <c r="C83" s="8"/>
      <c r="D83" s="8"/>
    </row>
    <row r="84" spans="2:4" x14ac:dyDescent="0.25">
      <c r="B84" s="6"/>
      <c r="D84" s="6"/>
    </row>
    <row r="85" spans="2:4" x14ac:dyDescent="0.25">
      <c r="B85" s="6"/>
      <c r="D85" s="6"/>
    </row>
    <row r="86" spans="2:4" x14ac:dyDescent="0.25">
      <c r="D86" s="6"/>
    </row>
    <row r="87" spans="2:4" x14ac:dyDescent="0.25">
      <c r="B87" s="10"/>
      <c r="C87" s="10"/>
      <c r="D87" s="6"/>
    </row>
    <row r="88" spans="2:4" x14ac:dyDescent="0.25">
      <c r="B88" s="8"/>
      <c r="C88" s="8"/>
      <c r="D88" s="9"/>
    </row>
    <row r="89" spans="2:4" x14ac:dyDescent="0.25">
      <c r="B89" s="6"/>
      <c r="D89" s="6"/>
    </row>
    <row r="90" spans="2:4" x14ac:dyDescent="0.25">
      <c r="B90" s="6"/>
      <c r="D90" s="6"/>
    </row>
    <row r="91" spans="2:4" x14ac:dyDescent="0.25">
      <c r="B91" s="6"/>
      <c r="D91" s="6"/>
    </row>
    <row r="92" spans="2:4" x14ac:dyDescent="0.25">
      <c r="B92" s="6"/>
      <c r="D92" s="6"/>
    </row>
    <row r="94" spans="2:4" x14ac:dyDescent="0.25">
      <c r="B94" s="10"/>
      <c r="C94" s="10"/>
      <c r="D94" s="6"/>
    </row>
    <row r="95" spans="2:4" x14ac:dyDescent="0.25">
      <c r="B95" s="8"/>
      <c r="C95" s="8"/>
      <c r="D95" s="9"/>
    </row>
    <row r="96" spans="2:4" x14ac:dyDescent="0.25">
      <c r="B96" s="9"/>
      <c r="C96" s="8"/>
      <c r="D96" s="6"/>
    </row>
    <row r="97" spans="2:4" x14ac:dyDescent="0.25">
      <c r="B97" s="6"/>
      <c r="D97" s="6"/>
    </row>
    <row r="99" spans="2:4" x14ac:dyDescent="0.25">
      <c r="B99" s="10"/>
      <c r="C99" s="10"/>
      <c r="D99" s="6"/>
    </row>
    <row r="100" spans="2:4" x14ac:dyDescent="0.25">
      <c r="B100" s="8"/>
      <c r="C100" s="8"/>
      <c r="D100" s="9"/>
    </row>
    <row r="101" spans="2:4" x14ac:dyDescent="0.25">
      <c r="B101" s="6"/>
      <c r="D101" s="6"/>
    </row>
    <row r="102" spans="2:4" x14ac:dyDescent="0.25">
      <c r="B102" s="6"/>
      <c r="D102" s="6"/>
    </row>
    <row r="103" spans="2:4" x14ac:dyDescent="0.25">
      <c r="B103" s="6"/>
      <c r="D103" s="6"/>
    </row>
    <row r="105" spans="2:4" x14ac:dyDescent="0.25">
      <c r="B105" s="10"/>
      <c r="C105" s="10"/>
      <c r="D105" s="6"/>
    </row>
    <row r="106" spans="2:4" x14ac:dyDescent="0.25">
      <c r="B106" s="8"/>
      <c r="C106" s="8"/>
      <c r="D106" s="9"/>
    </row>
    <row r="107" spans="2:4" x14ac:dyDescent="0.25">
      <c r="B107" s="6"/>
      <c r="D107" s="6"/>
    </row>
    <row r="108" spans="2:4" x14ac:dyDescent="0.25">
      <c r="B108" s="6"/>
      <c r="D108" s="6"/>
    </row>
  </sheetData>
  <mergeCells count="2">
    <mergeCell ref="B30:C30"/>
    <mergeCell ref="B37:C37"/>
  </mergeCells>
  <pageMargins left="0.25" right="0.25"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9FD78-EEBB-42B0-97C4-BBCB6D417517}">
  <dimension ref="A1:I107"/>
  <sheetViews>
    <sheetView showGridLines="0" tabSelected="1" workbookViewId="0">
      <selection activeCell="D34" sqref="D34"/>
    </sheetView>
  </sheetViews>
  <sheetFormatPr baseColWidth="10" defaultColWidth="11.42578125" defaultRowHeight="15" x14ac:dyDescent="0.25"/>
  <cols>
    <col min="2" max="2" width="19.5703125" customWidth="1"/>
    <col min="3" max="3" width="54.28515625" customWidth="1"/>
    <col min="4" max="4" width="21.140625" customWidth="1"/>
    <col min="5" max="5" width="21.140625" style="40" customWidth="1"/>
    <col min="6" max="7" width="13.5703125" bestFit="1" customWidth="1"/>
    <col min="9" max="9" width="15.28515625" bestFit="1" customWidth="1"/>
  </cols>
  <sheetData>
    <row r="1" spans="1:5" ht="15.75" x14ac:dyDescent="0.3">
      <c r="A1" s="46"/>
      <c r="B1" s="46"/>
      <c r="C1" s="46"/>
      <c r="D1" s="47"/>
    </row>
    <row r="2" spans="1:5" ht="15.75" x14ac:dyDescent="0.3">
      <c r="A2" s="46"/>
      <c r="B2" s="48" t="s">
        <v>46</v>
      </c>
      <c r="C2" s="46"/>
      <c r="D2" s="47"/>
    </row>
    <row r="3" spans="1:5" s="3" customFormat="1" ht="16.5" x14ac:dyDescent="0.3">
      <c r="A3" s="46"/>
      <c r="B3" s="46"/>
      <c r="C3" s="46"/>
      <c r="D3" s="47"/>
      <c r="E3" s="4"/>
    </row>
    <row r="4" spans="1:5" s="3" customFormat="1" ht="16.5" x14ac:dyDescent="0.3">
      <c r="A4" s="46"/>
      <c r="B4" s="46" t="s">
        <v>47</v>
      </c>
      <c r="C4" s="49"/>
      <c r="D4" s="47"/>
      <c r="E4" s="4"/>
    </row>
    <row r="5" spans="1:5" s="3" customFormat="1" ht="16.5" x14ac:dyDescent="0.3">
      <c r="A5" s="46"/>
      <c r="B5" s="46" t="s">
        <v>48</v>
      </c>
      <c r="C5" s="49"/>
      <c r="D5" s="47"/>
      <c r="E5" s="4"/>
    </row>
    <row r="6" spans="1:5" s="3" customFormat="1" ht="16.5" x14ac:dyDescent="0.3">
      <c r="A6" s="46"/>
      <c r="B6" s="46" t="s">
        <v>49</v>
      </c>
      <c r="C6" s="49"/>
      <c r="D6" s="47"/>
      <c r="E6" s="4"/>
    </row>
    <row r="7" spans="1:5" ht="15.75" x14ac:dyDescent="0.3">
      <c r="A7" s="46"/>
      <c r="B7" s="46"/>
      <c r="C7" s="46"/>
      <c r="D7" s="47"/>
    </row>
    <row r="8" spans="1:5" ht="15.75" x14ac:dyDescent="0.3">
      <c r="A8" s="46"/>
      <c r="B8" s="46"/>
      <c r="C8" s="46"/>
      <c r="D8" s="47"/>
    </row>
    <row r="9" spans="1:5" ht="15.75" x14ac:dyDescent="0.3">
      <c r="A9" s="46"/>
      <c r="B9" s="46"/>
      <c r="C9" s="46"/>
      <c r="D9" s="47"/>
    </row>
    <row r="10" spans="1:5" ht="15.75" x14ac:dyDescent="0.3">
      <c r="A10" s="46"/>
      <c r="B10" s="46"/>
      <c r="C10" s="46"/>
      <c r="D10" s="47"/>
    </row>
    <row r="11" spans="1:5" ht="15.75" x14ac:dyDescent="0.3">
      <c r="A11" s="46"/>
      <c r="B11" s="46"/>
      <c r="C11" s="46"/>
      <c r="D11" s="47"/>
    </row>
    <row r="12" spans="1:5" ht="15.75" x14ac:dyDescent="0.3">
      <c r="A12" s="46"/>
      <c r="B12" s="46" t="s">
        <v>50</v>
      </c>
      <c r="C12" s="49"/>
      <c r="D12" s="47"/>
    </row>
    <row r="13" spans="1:5" ht="15.75" x14ac:dyDescent="0.3">
      <c r="A13" s="46"/>
      <c r="B13" s="46" t="s">
        <v>51</v>
      </c>
      <c r="C13" s="49"/>
      <c r="D13" s="47"/>
    </row>
    <row r="14" spans="1:5" s="3" customFormat="1" ht="16.5" x14ac:dyDescent="0.3">
      <c r="A14" s="46"/>
      <c r="B14" s="46" t="s">
        <v>52</v>
      </c>
      <c r="C14" s="49"/>
      <c r="D14" s="47"/>
      <c r="E14" s="4"/>
    </row>
    <row r="15" spans="1:5" s="3" customFormat="1" ht="16.5" x14ac:dyDescent="0.3">
      <c r="A15" s="46"/>
      <c r="B15" s="46" t="s">
        <v>53</v>
      </c>
      <c r="C15" s="49"/>
      <c r="D15" s="47"/>
      <c r="E15" s="4"/>
    </row>
    <row r="16" spans="1:5" s="3" customFormat="1" ht="16.5" x14ac:dyDescent="0.3">
      <c r="A16" s="46"/>
      <c r="B16" s="46" t="s">
        <v>54</v>
      </c>
      <c r="C16" s="49"/>
      <c r="D16" s="47"/>
      <c r="E16" s="4"/>
    </row>
    <row r="17" spans="1:5" s="3" customFormat="1" ht="16.5" x14ac:dyDescent="0.3">
      <c r="A17" s="46"/>
      <c r="B17" s="46" t="s">
        <v>55</v>
      </c>
      <c r="C17" s="49"/>
      <c r="D17" s="47"/>
      <c r="E17" s="4"/>
    </row>
    <row r="18" spans="1:5" s="3" customFormat="1" ht="16.5" x14ac:dyDescent="0.3">
      <c r="A18" s="46"/>
      <c r="B18" s="46" t="s">
        <v>56</v>
      </c>
      <c r="C18" s="49"/>
      <c r="D18" s="47"/>
      <c r="E18" s="4"/>
    </row>
    <row r="19" spans="1:5" s="3" customFormat="1" ht="16.5" x14ac:dyDescent="0.3">
      <c r="A19" s="46"/>
      <c r="B19" s="46"/>
      <c r="C19" s="46"/>
      <c r="D19" s="47"/>
      <c r="E19" s="4"/>
    </row>
    <row r="20" spans="1:5" s="3" customFormat="1" ht="16.5" x14ac:dyDescent="0.3">
      <c r="A20" s="46"/>
      <c r="B20" s="46"/>
      <c r="C20" s="46"/>
      <c r="D20" s="47"/>
      <c r="E20" s="4"/>
    </row>
    <row r="21" spans="1:5" ht="15.75" x14ac:dyDescent="0.3">
      <c r="A21" s="46"/>
      <c r="B21" s="46"/>
      <c r="C21" s="46"/>
      <c r="D21" s="47"/>
    </row>
    <row r="22" spans="1:5" ht="15.75" x14ac:dyDescent="0.3">
      <c r="A22" s="46"/>
      <c r="B22" s="46"/>
      <c r="C22" s="46"/>
      <c r="D22" s="47"/>
    </row>
    <row r="23" spans="1:5" ht="15.75" x14ac:dyDescent="0.3">
      <c r="A23" s="46"/>
      <c r="B23" s="46"/>
      <c r="C23" s="46"/>
      <c r="D23" s="47"/>
    </row>
    <row r="24" spans="1:5" ht="15.75" x14ac:dyDescent="0.3">
      <c r="A24" s="46"/>
      <c r="B24" s="46"/>
      <c r="C24" s="46"/>
      <c r="D24" s="47"/>
    </row>
    <row r="25" spans="1:5" ht="15.75" x14ac:dyDescent="0.3">
      <c r="A25" s="46"/>
      <c r="B25" s="46"/>
      <c r="C25" s="46"/>
      <c r="D25" s="47"/>
    </row>
    <row r="26" spans="1:5" ht="15.75" x14ac:dyDescent="0.3">
      <c r="A26" s="46"/>
      <c r="B26" s="46"/>
      <c r="C26" s="46"/>
      <c r="D26" s="47"/>
    </row>
    <row r="27" spans="1:5" ht="15.75" x14ac:dyDescent="0.3">
      <c r="A27" s="46"/>
      <c r="B27" s="46"/>
      <c r="C27" s="46"/>
      <c r="D27" s="47"/>
    </row>
    <row r="28" spans="1:5" ht="15.75" x14ac:dyDescent="0.3">
      <c r="A28" s="46"/>
      <c r="B28" s="46"/>
      <c r="C28" s="46"/>
      <c r="D28" s="47"/>
    </row>
    <row r="29" spans="1:5" ht="15.75" x14ac:dyDescent="0.3">
      <c r="A29" s="46"/>
      <c r="B29" s="46"/>
      <c r="C29" s="46"/>
      <c r="D29" s="47"/>
    </row>
    <row r="30" spans="1:5" ht="15.75" customHeight="1" thickBot="1" x14ac:dyDescent="0.3">
      <c r="B30" s="61" t="s">
        <v>57</v>
      </c>
      <c r="C30" s="61"/>
    </row>
    <row r="31" spans="1:5" ht="30.75" thickBot="1" x14ac:dyDescent="0.3">
      <c r="B31" s="53" t="s">
        <v>58</v>
      </c>
      <c r="C31" s="54" t="s">
        <v>59</v>
      </c>
      <c r="D31" s="54" t="s">
        <v>60</v>
      </c>
    </row>
    <row r="32" spans="1:5" ht="15.75" thickBot="1" x14ac:dyDescent="0.3">
      <c r="B32" s="55" t="s">
        <v>61</v>
      </c>
      <c r="C32" s="56">
        <v>9.875</v>
      </c>
      <c r="D32" s="60"/>
    </row>
    <row r="33" spans="1:9" ht="15.75" thickBot="1" x14ac:dyDescent="0.3">
      <c r="B33" s="55" t="s">
        <v>4</v>
      </c>
      <c r="C33" s="56">
        <v>3.4912000000000001</v>
      </c>
      <c r="D33" s="60"/>
    </row>
    <row r="34" spans="1:9" ht="15.75" thickBot="1" x14ac:dyDescent="0.3">
      <c r="B34" s="55" t="s">
        <v>62</v>
      </c>
      <c r="C34" s="56">
        <v>2.8000000000000001E-2</v>
      </c>
      <c r="D34" s="60"/>
    </row>
    <row r="35" spans="1:9" x14ac:dyDescent="0.25">
      <c r="B35" s="51"/>
    </row>
    <row r="36" spans="1:9" x14ac:dyDescent="0.25">
      <c r="B36" s="50"/>
    </row>
    <row r="37" spans="1:9" ht="15.75" thickBot="1" x14ac:dyDescent="0.3">
      <c r="B37" s="62" t="s">
        <v>63</v>
      </c>
      <c r="C37" s="62"/>
    </row>
    <row r="38" spans="1:9" ht="30.75" thickBot="1" x14ac:dyDescent="0.3">
      <c r="B38" s="53" t="s">
        <v>58</v>
      </c>
      <c r="C38" s="54" t="s">
        <v>59</v>
      </c>
      <c r="D38" s="54" t="s">
        <v>60</v>
      </c>
    </row>
    <row r="39" spans="1:9" ht="15.75" thickBot="1" x14ac:dyDescent="0.3">
      <c r="B39" s="55" t="s">
        <v>61</v>
      </c>
      <c r="C39" s="56">
        <v>23.572600000000001</v>
      </c>
      <c r="D39" s="60"/>
    </row>
    <row r="40" spans="1:9" ht="15.75" thickBot="1" x14ac:dyDescent="0.3">
      <c r="B40" s="55" t="s">
        <v>4</v>
      </c>
      <c r="C40" s="56">
        <v>9.3016000000000005</v>
      </c>
      <c r="D40" s="60"/>
    </row>
    <row r="41" spans="1:9" ht="15.75" thickBot="1" x14ac:dyDescent="0.3">
      <c r="B41" s="55" t="s">
        <v>62</v>
      </c>
      <c r="C41" s="56">
        <v>2.8000000000000001E-2</v>
      </c>
      <c r="D41" s="60"/>
    </row>
    <row r="42" spans="1:9" x14ac:dyDescent="0.25">
      <c r="B42" s="52"/>
    </row>
    <row r="43" spans="1:9" x14ac:dyDescent="0.25">
      <c r="C43" s="58" t="s">
        <v>64</v>
      </c>
      <c r="D43" s="59">
        <f>Calculs!D47</f>
        <v>0</v>
      </c>
    </row>
    <row r="45" spans="1:9" s="3" customFormat="1" ht="15.75" x14ac:dyDescent="0.25">
      <c r="A45"/>
      <c r="B45"/>
      <c r="C45"/>
      <c r="D45"/>
      <c r="E45" s="4"/>
      <c r="I45" s="11"/>
    </row>
    <row r="46" spans="1:9" s="3" customFormat="1" ht="16.5" x14ac:dyDescent="0.3">
      <c r="A46"/>
      <c r="B46" s="46" t="s">
        <v>65</v>
      </c>
      <c r="C46" s="49"/>
      <c r="D46" s="11"/>
      <c r="E46" s="4"/>
      <c r="I46" s="11"/>
    </row>
    <row r="47" spans="1:9" s="3" customFormat="1" ht="16.5" x14ac:dyDescent="0.3">
      <c r="A47"/>
      <c r="B47" s="46" t="s">
        <v>66</v>
      </c>
      <c r="C47" s="49"/>
      <c r="D47" s="11"/>
      <c r="E47" s="4"/>
      <c r="I47" s="11"/>
    </row>
    <row r="48" spans="1:9" s="3" customFormat="1" ht="16.5" x14ac:dyDescent="0.3">
      <c r="A48"/>
      <c r="B48" s="46"/>
      <c r="C48" s="46"/>
      <c r="D48" s="11"/>
      <c r="E48" s="41"/>
      <c r="I48" s="11"/>
    </row>
    <row r="49" spans="2:8" ht="15.75" x14ac:dyDescent="0.3">
      <c r="B49" s="46" t="s">
        <v>67</v>
      </c>
      <c r="C49" s="49"/>
    </row>
    <row r="50" spans="2:8" ht="15.75" x14ac:dyDescent="0.3">
      <c r="B50" s="46"/>
      <c r="C50" s="46" t="s">
        <v>68</v>
      </c>
      <c r="H50" s="7"/>
    </row>
    <row r="53" spans="2:8" x14ac:dyDescent="0.25">
      <c r="B53" s="10"/>
      <c r="C53" s="10"/>
    </row>
    <row r="54" spans="2:8" x14ac:dyDescent="0.25">
      <c r="B54" s="8"/>
      <c r="C54" s="8"/>
      <c r="D54" s="8"/>
    </row>
    <row r="55" spans="2:8" x14ac:dyDescent="0.25">
      <c r="B55" s="6"/>
      <c r="D55" s="6"/>
      <c r="F55" s="6"/>
      <c r="G55" s="6"/>
    </row>
    <row r="56" spans="2:8" x14ac:dyDescent="0.25">
      <c r="B56" s="6"/>
      <c r="D56" s="6"/>
      <c r="G56" s="6"/>
    </row>
    <row r="57" spans="2:8" x14ac:dyDescent="0.25">
      <c r="D57" s="6"/>
      <c r="G57" s="6"/>
    </row>
    <row r="58" spans="2:8" x14ac:dyDescent="0.25">
      <c r="B58" s="10"/>
      <c r="C58" s="10"/>
      <c r="D58" s="6"/>
      <c r="G58" s="6"/>
    </row>
    <row r="59" spans="2:8" x14ac:dyDescent="0.25">
      <c r="B59" s="8"/>
      <c r="C59" s="8"/>
      <c r="D59" s="9"/>
      <c r="G59" s="6"/>
    </row>
    <row r="60" spans="2:8" x14ac:dyDescent="0.25">
      <c r="B60" s="6"/>
      <c r="D60" s="6"/>
      <c r="F60" s="6"/>
      <c r="G60" s="6"/>
    </row>
    <row r="61" spans="2:8" x14ac:dyDescent="0.25">
      <c r="B61" s="6"/>
      <c r="D61" s="6"/>
      <c r="G61" s="6"/>
    </row>
    <row r="62" spans="2:8" x14ac:dyDescent="0.25">
      <c r="G62" s="6"/>
    </row>
    <row r="63" spans="2:8" x14ac:dyDescent="0.25">
      <c r="B63" s="10"/>
      <c r="C63" s="10"/>
      <c r="D63" s="6"/>
      <c r="G63" s="6"/>
    </row>
    <row r="64" spans="2:8" x14ac:dyDescent="0.25">
      <c r="B64" s="8"/>
      <c r="C64" s="8"/>
      <c r="D64" s="9"/>
      <c r="G64" s="6"/>
    </row>
    <row r="65" spans="1:9" x14ac:dyDescent="0.25">
      <c r="B65" s="6"/>
      <c r="D65" s="6"/>
      <c r="F65" s="6"/>
      <c r="G65" s="6"/>
    </row>
    <row r="66" spans="1:9" x14ac:dyDescent="0.25">
      <c r="B66" s="6"/>
      <c r="D66" s="6"/>
      <c r="G66" s="6"/>
    </row>
    <row r="67" spans="1:9" x14ac:dyDescent="0.25">
      <c r="B67" s="6"/>
      <c r="D67" s="6"/>
      <c r="G67" s="6"/>
    </row>
    <row r="68" spans="1:9" x14ac:dyDescent="0.25">
      <c r="B68" s="6"/>
      <c r="D68" s="6"/>
      <c r="G68" s="6"/>
    </row>
    <row r="69" spans="1:9" x14ac:dyDescent="0.25">
      <c r="G69" s="6"/>
    </row>
    <row r="70" spans="1:9" x14ac:dyDescent="0.25">
      <c r="B70" s="6"/>
      <c r="D70" s="6"/>
    </row>
    <row r="72" spans="1:9" s="3" customFormat="1" ht="15.75" x14ac:dyDescent="0.25">
      <c r="D72" s="11"/>
      <c r="E72" s="4"/>
    </row>
    <row r="73" spans="1:9" s="3" customFormat="1" ht="15.75" x14ac:dyDescent="0.25">
      <c r="A73"/>
      <c r="B73"/>
      <c r="D73" s="11"/>
      <c r="E73" s="4"/>
      <c r="I73" s="11"/>
    </row>
    <row r="74" spans="1:9" s="3" customFormat="1" ht="15.75" x14ac:dyDescent="0.25">
      <c r="A74"/>
      <c r="B74"/>
      <c r="D74" s="11"/>
      <c r="E74" s="4"/>
      <c r="I74" s="11"/>
    </row>
    <row r="75" spans="1:9" s="3" customFormat="1" ht="15.75" x14ac:dyDescent="0.25">
      <c r="A75"/>
      <c r="B75"/>
      <c r="D75" s="11"/>
      <c r="E75" s="4"/>
      <c r="I75" s="11"/>
    </row>
    <row r="77" spans="1:9" x14ac:dyDescent="0.25">
      <c r="B77" s="39"/>
      <c r="H77" s="7"/>
    </row>
    <row r="81" spans="2:4" x14ac:dyDescent="0.25">
      <c r="B81" s="10"/>
      <c r="C81" s="10"/>
    </row>
    <row r="82" spans="2:4" x14ac:dyDescent="0.25">
      <c r="B82" s="8"/>
      <c r="C82" s="8"/>
      <c r="D82" s="8"/>
    </row>
    <row r="83" spans="2:4" x14ac:dyDescent="0.25">
      <c r="B83" s="6"/>
      <c r="D83" s="6"/>
    </row>
    <row r="84" spans="2:4" x14ac:dyDescent="0.25">
      <c r="B84" s="6"/>
      <c r="D84" s="6"/>
    </row>
    <row r="85" spans="2:4" x14ac:dyDescent="0.25">
      <c r="D85" s="6"/>
    </row>
    <row r="86" spans="2:4" x14ac:dyDescent="0.25">
      <c r="B86" s="10"/>
      <c r="C86" s="10"/>
      <c r="D86" s="6"/>
    </row>
    <row r="87" spans="2:4" x14ac:dyDescent="0.25">
      <c r="B87" s="8"/>
      <c r="C87" s="8"/>
      <c r="D87" s="9"/>
    </row>
    <row r="88" spans="2:4" x14ac:dyDescent="0.25">
      <c r="B88" s="6"/>
      <c r="D88" s="6"/>
    </row>
    <row r="89" spans="2:4" x14ac:dyDescent="0.25">
      <c r="B89" s="6"/>
      <c r="D89" s="6"/>
    </row>
    <row r="90" spans="2:4" x14ac:dyDescent="0.25">
      <c r="B90" s="6"/>
      <c r="D90" s="6"/>
    </row>
    <row r="91" spans="2:4" x14ac:dyDescent="0.25">
      <c r="B91" s="6"/>
      <c r="D91" s="6"/>
    </row>
    <row r="93" spans="2:4" x14ac:dyDescent="0.25">
      <c r="B93" s="10"/>
      <c r="C93" s="10"/>
      <c r="D93" s="6"/>
    </row>
    <row r="94" spans="2:4" x14ac:dyDescent="0.25">
      <c r="B94" s="8"/>
      <c r="C94" s="8"/>
      <c r="D94" s="9"/>
    </row>
    <row r="95" spans="2:4" x14ac:dyDescent="0.25">
      <c r="B95" s="9"/>
      <c r="C95" s="8"/>
      <c r="D95" s="6"/>
    </row>
    <row r="96" spans="2:4" x14ac:dyDescent="0.25">
      <c r="B96" s="6"/>
      <c r="D96" s="6"/>
    </row>
    <row r="98" spans="2:4" x14ac:dyDescent="0.25">
      <c r="B98" s="10"/>
      <c r="C98" s="10"/>
      <c r="D98" s="6"/>
    </row>
    <row r="99" spans="2:4" x14ac:dyDescent="0.25">
      <c r="B99" s="8"/>
      <c r="C99" s="8"/>
      <c r="D99" s="9"/>
    </row>
    <row r="100" spans="2:4" x14ac:dyDescent="0.25">
      <c r="B100" s="6"/>
      <c r="D100" s="6"/>
    </row>
    <row r="101" spans="2:4" x14ac:dyDescent="0.25">
      <c r="B101" s="6"/>
      <c r="D101" s="6"/>
    </row>
    <row r="102" spans="2:4" x14ac:dyDescent="0.25">
      <c r="B102" s="6"/>
      <c r="D102" s="6"/>
    </row>
    <row r="104" spans="2:4" x14ac:dyDescent="0.25">
      <c r="B104" s="10"/>
      <c r="C104" s="10"/>
      <c r="D104" s="6"/>
    </row>
    <row r="105" spans="2:4" x14ac:dyDescent="0.25">
      <c r="B105" s="8"/>
      <c r="C105" s="8"/>
      <c r="D105" s="9"/>
    </row>
    <row r="106" spans="2:4" x14ac:dyDescent="0.25">
      <c r="B106" s="6"/>
      <c r="D106" s="6"/>
    </row>
    <row r="107" spans="2:4" x14ac:dyDescent="0.25">
      <c r="B107" s="6"/>
      <c r="D107" s="6"/>
    </row>
  </sheetData>
  <sheetProtection algorithmName="SHA-512" hashValue="lLtuvFhFjpbqiW1/HcnUKoRlcsJJtwEPentQ/tvB3Ld8ABVZPwG9b/1Lb6Pxv0QlxK6j//HOVSbeBcI8a9H1pg==" saltValue="bC5GKTtNRg0Aql2HYef/dQ==" spinCount="100000" sheet="1" objects="1" scenarios="1" selectLockedCells="1"/>
  <mergeCells count="2">
    <mergeCell ref="B30:C30"/>
    <mergeCell ref="B37:C37"/>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14</vt:i4>
      </vt:variant>
    </vt:vector>
  </HeadingPairs>
  <TitlesOfParts>
    <vt:vector size="18" baseType="lpstr">
      <vt:lpstr>Evolucio capacitats</vt:lpstr>
      <vt:lpstr>Evolucio preus</vt:lpstr>
      <vt:lpstr>Calculs</vt:lpstr>
      <vt:lpstr>Anexo nº 2</vt:lpstr>
      <vt:lpstr>PercentatgeCreixementSemestral</vt:lpstr>
      <vt:lpstr>PercentatgePujaAnual</vt:lpstr>
      <vt:lpstr>PercentatgePujaInicial</vt:lpstr>
      <vt:lpstr>Preudisc</vt:lpstr>
      <vt:lpstr>PreuDiscPowerOnO</vt:lpstr>
      <vt:lpstr>PreudiscStandByO</vt:lpstr>
      <vt:lpstr>PreuramPowerOn</vt:lpstr>
      <vt:lpstr>PreuramPowerOnO</vt:lpstr>
      <vt:lpstr>PreuramStandBy</vt:lpstr>
      <vt:lpstr>PreuramStandByO</vt:lpstr>
      <vt:lpstr>PreuvcpuPowerOn</vt:lpstr>
      <vt:lpstr>PreuvcpuPowerOnO</vt:lpstr>
      <vt:lpstr>PreuvcpuStandby</vt:lpstr>
      <vt:lpstr>PreuvcpuStandbyO</vt:lpstr>
    </vt:vector>
  </TitlesOfParts>
  <Manager/>
  <Company>Egarsat MCSS 276</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Jordi Trabal Esquerda</dc:creator>
  <cp:keywords/>
  <dc:description/>
  <cp:lastModifiedBy>Marta Galán Medina</cp:lastModifiedBy>
  <cp:revision/>
  <dcterms:created xsi:type="dcterms:W3CDTF">2020-05-19T09:09:49Z</dcterms:created>
  <dcterms:modified xsi:type="dcterms:W3CDTF">2026-02-18T08:23:32Z</dcterms:modified>
  <cp:category/>
  <cp:contentStatus/>
</cp:coreProperties>
</file>