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Hoja1" sheetId="1" r:id="rId1"/>
  </sheets>
  <calcPr calcId="145621"/>
</workbook>
</file>

<file path=xl/calcChain.xml><?xml version="1.0" encoding="utf-8"?>
<calcChain xmlns="http://schemas.openxmlformats.org/spreadsheetml/2006/main">
  <c r="B115" i="1" l="1"/>
  <c r="D112" i="1" l="1"/>
  <c r="D111" i="1"/>
  <c r="D110" i="1"/>
  <c r="D109" i="1"/>
  <c r="D108" i="1"/>
  <c r="D107" i="1"/>
  <c r="D77" i="1"/>
  <c r="D76" i="1"/>
  <c r="D75" i="1"/>
  <c r="D49" i="1"/>
  <c r="D31" i="1"/>
  <c r="D78" i="1" l="1"/>
  <c r="D113" i="1"/>
  <c r="D103" i="1"/>
  <c r="D102" i="1"/>
  <c r="D101" i="1"/>
  <c r="D100" i="1"/>
  <c r="D99" i="1"/>
  <c r="D98" i="1"/>
  <c r="D71" i="1"/>
  <c r="D70" i="1"/>
  <c r="D69" i="1"/>
  <c r="D53" i="1"/>
  <c r="D47" i="1"/>
  <c r="B51" i="1" s="1"/>
  <c r="D51" i="1" s="1"/>
  <c r="D35" i="1"/>
  <c r="D29" i="1"/>
  <c r="D32" i="1" s="1"/>
  <c r="D104" i="1" l="1"/>
  <c r="D115" i="1" s="1"/>
  <c r="D119" i="1" s="1"/>
  <c r="B131" i="1" s="1"/>
  <c r="D72" i="1"/>
  <c r="B80" i="1" s="1"/>
  <c r="D80" i="1" s="1"/>
  <c r="D84" i="1" s="1"/>
  <c r="B130" i="1" s="1"/>
  <c r="D55" i="1"/>
  <c r="B129" i="1" s="1"/>
  <c r="B33" i="1"/>
  <c r="D33" i="1" s="1"/>
  <c r="D37" i="1" s="1"/>
  <c r="B128" i="1" s="1"/>
  <c r="B132" i="1" l="1"/>
</calcChain>
</file>

<file path=xl/sharedStrings.xml><?xml version="1.0" encoding="utf-8"?>
<sst xmlns="http://schemas.openxmlformats.org/spreadsheetml/2006/main" count="137" uniqueCount="44">
  <si>
    <t xml:space="preserve">ANEXO Nº 2 </t>
  </si>
  <si>
    <t xml:space="preserve"> </t>
  </si>
  <si>
    <t>MODELO DE PROPOSICIÓN ECONÓMICA</t>
  </si>
  <si>
    <t>TARIFA DE ACCESO 2.0A .- Puntos de suministro: 13</t>
  </si>
  <si>
    <t>Concepto</t>
  </si>
  <si>
    <t>Precio cents €/KWh ofertado (SIN IVA)</t>
  </si>
  <si>
    <t>Importe total estimado termino de energia (SIN IVA)</t>
  </si>
  <si>
    <t>Termino de energia y tarifa de acceso</t>
  </si>
  <si>
    <t>Potencia KW dia contratada</t>
  </si>
  <si>
    <t>Precio €/KW dia ofertado (SIN IVA)</t>
  </si>
  <si>
    <t>Importe total estimado termino de potencia (SIN IVA)</t>
  </si>
  <si>
    <t>Termino de potencia *</t>
  </si>
  <si>
    <t>Impuesto Especial de la Energia*</t>
  </si>
  <si>
    <t>Duracion del contrato (en dias)</t>
  </si>
  <si>
    <t>Precio cents € dia(SIN IVA)</t>
  </si>
  <si>
    <t>Alquiler de equipo de medida*</t>
  </si>
  <si>
    <t>TOTAL IMPORTE OFERTADO TARIFA DE ACCESO 2.0.A (IVA no incluido)</t>
  </si>
  <si>
    <t>*.- Precios según regulacion vigente</t>
  </si>
  <si>
    <t>TARIFA DE ACCESO 2.1A .- Puntos de suministro: 7</t>
  </si>
  <si>
    <t>TOTAL IMPORTE OFERTADO TARIFA DE ACCESO 2.1A (IVA no incluido)</t>
  </si>
  <si>
    <t>TARIFA DE ACCESO 3.0A .- Puntos de suministro: 22</t>
  </si>
  <si>
    <t>P1</t>
  </si>
  <si>
    <t>P2</t>
  </si>
  <si>
    <t>P3</t>
  </si>
  <si>
    <t>Total termino de energia y tarifa de acceso</t>
  </si>
  <si>
    <t>Total termino de potencia</t>
  </si>
  <si>
    <t>TOTAL OFERTA LOTE 1 (IVA no incluido)</t>
  </si>
  <si>
    <t>TARIFA DE ACCESO 6.1A .- Puntos de suministro: 1</t>
  </si>
  <si>
    <t>P4</t>
  </si>
  <si>
    <t>P5</t>
  </si>
  <si>
    <t>P6</t>
  </si>
  <si>
    <t>MODELO DE PROPOSICIÓN ECONÓMICA. RESUMEN</t>
  </si>
  <si>
    <t>TARIFA DE DE ACCESO</t>
  </si>
  <si>
    <t>OFERTA PRESENTADA (IVA EXCLUIDO)</t>
  </si>
  <si>
    <t>TARIFA 2.0A</t>
  </si>
  <si>
    <t>TARIFA 2.1A</t>
  </si>
  <si>
    <t>TARIFA 3.0A</t>
  </si>
  <si>
    <t>TARIFA 6.1A</t>
  </si>
  <si>
    <t>OFERTA TOTAL PRESENTADA</t>
  </si>
  <si>
    <t>En ………………………………………………………………………...…...……………………, a ...….…...… de ….…………..………..……………… de 2019</t>
  </si>
  <si>
    <t>Firmado: D. /Doña ………………………………………………………………</t>
  </si>
  <si>
    <t>(Firma y sello del licitador o persona que lo representa)</t>
  </si>
  <si>
    <t>Consumo estimado KWh para 12 meses</t>
  </si>
  <si>
    <t>Duracion maxima del contrato:365 dias</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</si>
</sst>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7" formatCode="#,##0.00\ &quot;€&quot;;\-#,##0.00\ &quot;€&quot;"/>
    <numFmt numFmtId="44" formatCode="_-* #,##0.00\ &quot;€&quot;_-;\-* #,##0.00\ &quot;€&quot;_-;_-* &quot;-&quot;??\ &quot;€&quot;_-;_-@_-"/>
    <numFmt numFmtId="164" formatCode="#,##0.0000\ &quot;€&quot;;\-#,##0.0000\ &quot;€&quot;"/>
    <numFmt numFmtId="165" formatCode="#,##0.00\ &quot;€&quot;"/>
    <numFmt numFmtId="166" formatCode="#,##0.000000\ &quot;€&quot;;\-#,##0.000000\ &quot;€&quot;"/>
    <numFmt numFmtId="167" formatCode="0.00000000%"/>
    <numFmt numFmtId="168" formatCode="#,##0.00000000\ &quot;€&quot;"/>
    <numFmt numFmtId="169" formatCode="#,##0.000000\ &quot;€&quot;"/>
    <numFmt numFmtId="170" formatCode="#,##0.0000\ &quot;€&quot;"/>
    <numFmt numFmtId="171" formatCode="#,##0.000000"/>
    <numFmt numFmtId="172" formatCode="_-[$€-2]\ * #,##0.00_-;\-[$€-2]\ * #,##0.00_-;_-[$€-2]\ * &quot;-&quot;??_-;_-@_-"/>
    <numFmt numFmtId="173" formatCode="0.00000"/>
    <numFmt numFmtId="174" formatCode="0.000000"/>
  </numFmts>
  <fonts count="14" x14ac:knownFonts="1">
    <font>
      <sz val="11"/>
      <color theme="1"/>
      <name val="Calibri"/>
      <family val="2"/>
      <scheme val="minor"/>
    </font>
    <font>
      <sz val="11"/>
      <color theme="1"/>
      <name val="Calibri"/>
      <family val="2"/>
      <scheme val="minor"/>
    </font>
    <font>
      <b/>
      <sz val="11"/>
      <color theme="1"/>
      <name val="Calibri"/>
      <family val="2"/>
      <scheme val="minor"/>
    </font>
    <font>
      <b/>
      <sz val="10"/>
      <name val="Trebuchet MS"/>
      <family val="2"/>
    </font>
    <font>
      <sz val="10"/>
      <color indexed="8"/>
      <name val="Trebuchet MS"/>
      <family val="2"/>
    </font>
    <font>
      <sz val="10"/>
      <name val="Trebuchet MS"/>
      <family val="2"/>
    </font>
    <font>
      <sz val="11"/>
      <color theme="1"/>
      <name val="Trebuchet MS"/>
      <family val="2"/>
    </font>
    <font>
      <b/>
      <sz val="10"/>
      <color indexed="16"/>
      <name val="Trebuchet MS"/>
      <family val="2"/>
    </font>
    <font>
      <b/>
      <sz val="11"/>
      <color theme="1"/>
      <name val="Trebuchet MS"/>
      <family val="2"/>
    </font>
    <font>
      <b/>
      <sz val="10"/>
      <color rgb="FFFFFFFF"/>
      <name val="Trebuchet MS"/>
      <family val="2"/>
    </font>
    <font>
      <b/>
      <sz val="10"/>
      <color theme="1"/>
      <name val="Trebuchet MS"/>
      <family val="2"/>
    </font>
    <font>
      <sz val="10"/>
      <color theme="1"/>
      <name val="Trebuchet MS"/>
      <family val="2"/>
    </font>
    <font>
      <b/>
      <sz val="8"/>
      <color rgb="FFFFFFFF"/>
      <name val="Trebuchet MS"/>
      <family val="2"/>
    </font>
    <font>
      <b/>
      <i/>
      <sz val="11"/>
      <color theme="1"/>
      <name val="Calibri"/>
      <family val="2"/>
      <scheme val="minor"/>
    </font>
  </fonts>
  <fills count="6">
    <fill>
      <patternFill patternType="none"/>
    </fill>
    <fill>
      <patternFill patternType="gray125"/>
    </fill>
    <fill>
      <patternFill patternType="solid">
        <fgColor theme="4" tint="0.79998168889431442"/>
        <bgColor theme="4" tint="0.79998168889431442"/>
      </patternFill>
    </fill>
    <fill>
      <patternFill patternType="solid">
        <fgColor rgb="FF990033"/>
        <bgColor indexed="64"/>
      </patternFill>
    </fill>
    <fill>
      <patternFill patternType="solid">
        <fgColor theme="4" tint="0.79998168889431442"/>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1" fillId="0" borderId="0"/>
  </cellStyleXfs>
  <cellXfs count="76">
    <xf numFmtId="0" fontId="0" fillId="0" borderId="0" xfId="0"/>
    <xf numFmtId="0" fontId="3" fillId="0" borderId="0" xfId="0" applyFont="1"/>
    <xf numFmtId="0" fontId="4" fillId="0" borderId="0" xfId="0" applyFont="1"/>
    <xf numFmtId="4" fontId="5" fillId="0" borderId="0" xfId="0" applyNumberFormat="1" applyFont="1" applyFill="1"/>
    <xf numFmtId="3" fontId="4" fillId="0" borderId="0" xfId="0" applyNumberFormat="1" applyFont="1"/>
    <xf numFmtId="0" fontId="6" fillId="0" borderId="0" xfId="0" applyFont="1"/>
    <xf numFmtId="0" fontId="5" fillId="0" borderId="0" xfId="0" applyFont="1"/>
    <xf numFmtId="0" fontId="7" fillId="0" borderId="0" xfId="0" applyFont="1" applyAlignment="1"/>
    <xf numFmtId="0" fontId="5" fillId="0" borderId="0" xfId="0" applyFont="1" applyFill="1"/>
    <xf numFmtId="0" fontId="7" fillId="0" borderId="0" xfId="0" applyFont="1" applyAlignment="1">
      <alignment horizontal="center"/>
    </xf>
    <xf numFmtId="0" fontId="8" fillId="2" borderId="1" xfId="0" applyFont="1" applyFill="1" applyBorder="1" applyAlignment="1">
      <alignment horizontal="center" vertical="center" wrapText="1"/>
    </xf>
    <xf numFmtId="1" fontId="9" fillId="3" borderId="1" xfId="2" applyNumberFormat="1" applyFont="1" applyFill="1" applyBorder="1" applyAlignment="1" applyProtection="1">
      <alignment horizontal="center" vertical="center" wrapText="1"/>
    </xf>
    <xf numFmtId="1" fontId="9" fillId="0" borderId="0" xfId="2" applyNumberFormat="1" applyFont="1" applyFill="1" applyBorder="1" applyAlignment="1" applyProtection="1">
      <alignment vertical="center" wrapText="1"/>
    </xf>
    <xf numFmtId="0" fontId="10" fillId="2" borderId="1" xfId="0" applyFont="1" applyFill="1" applyBorder="1" applyAlignment="1">
      <alignment horizontal="center" vertical="center" wrapText="1"/>
    </xf>
    <xf numFmtId="0" fontId="11" fillId="0" borderId="1" xfId="0" applyFont="1" applyBorder="1" applyAlignment="1">
      <alignment horizontal="center"/>
    </xf>
    <xf numFmtId="4" fontId="11" fillId="0" borderId="1" xfId="0" applyNumberFormat="1" applyFont="1" applyFill="1" applyBorder="1"/>
    <xf numFmtId="164" fontId="11" fillId="0" borderId="1" xfId="1" applyNumberFormat="1" applyFont="1" applyFill="1" applyBorder="1"/>
    <xf numFmtId="165" fontId="11" fillId="0" borderId="1" xfId="1" applyNumberFormat="1" applyFont="1" applyBorder="1"/>
    <xf numFmtId="44" fontId="6" fillId="0" borderId="0" xfId="0" applyNumberFormat="1" applyFont="1"/>
    <xf numFmtId="0" fontId="10" fillId="4" borderId="1" xfId="0" applyFont="1" applyFill="1" applyBorder="1" applyAlignment="1">
      <alignment horizontal="center" vertical="center" wrapText="1"/>
    </xf>
    <xf numFmtId="3" fontId="10" fillId="4" borderId="1" xfId="0" applyNumberFormat="1" applyFont="1" applyFill="1" applyBorder="1" applyAlignment="1">
      <alignment horizontal="center" vertical="center"/>
    </xf>
    <xf numFmtId="166" fontId="11" fillId="0" borderId="1" xfId="1" applyNumberFormat="1" applyFont="1" applyFill="1" applyBorder="1"/>
    <xf numFmtId="0" fontId="10" fillId="4" borderId="1" xfId="0" applyFont="1" applyFill="1" applyBorder="1" applyAlignment="1">
      <alignment horizontal="center"/>
    </xf>
    <xf numFmtId="0" fontId="10" fillId="4" borderId="1" xfId="0" applyFont="1" applyFill="1" applyBorder="1" applyAlignment="1"/>
    <xf numFmtId="165" fontId="10" fillId="4" borderId="1" xfId="1" applyNumberFormat="1" applyFont="1" applyFill="1" applyBorder="1"/>
    <xf numFmtId="165" fontId="11" fillId="0" borderId="1" xfId="0" applyNumberFormat="1" applyFont="1" applyBorder="1" applyAlignment="1"/>
    <xf numFmtId="167" fontId="11" fillId="0" borderId="1" xfId="0" applyNumberFormat="1" applyFont="1" applyBorder="1" applyAlignment="1"/>
    <xf numFmtId="7" fontId="11" fillId="0" borderId="2" xfId="1" applyNumberFormat="1" applyFont="1" applyBorder="1"/>
    <xf numFmtId="0" fontId="6" fillId="4" borderId="1" xfId="0" applyFont="1" applyFill="1" applyBorder="1" applyAlignment="1">
      <alignment horizontal="center"/>
    </xf>
    <xf numFmtId="0" fontId="11" fillId="4" borderId="1" xfId="0" applyFont="1" applyFill="1" applyBorder="1" applyAlignment="1">
      <alignment horizontal="center"/>
    </xf>
    <xf numFmtId="0" fontId="11" fillId="0" borderId="1" xfId="0" applyFont="1" applyBorder="1"/>
    <xf numFmtId="168" fontId="11" fillId="0" borderId="1" xfId="0" applyNumberFormat="1" applyFont="1" applyFill="1" applyBorder="1"/>
    <xf numFmtId="165" fontId="11" fillId="0" borderId="1" xfId="0" applyNumberFormat="1" applyFont="1" applyBorder="1"/>
    <xf numFmtId="0" fontId="6" fillId="0" borderId="0" xfId="0" applyFont="1" applyFill="1"/>
    <xf numFmtId="165" fontId="12" fillId="3" borderId="0" xfId="2" applyNumberFormat="1" applyFont="1" applyFill="1" applyBorder="1" applyAlignment="1" applyProtection="1">
      <alignment vertical="center" wrapText="1"/>
    </xf>
    <xf numFmtId="0" fontId="13" fillId="0" borderId="0" xfId="0" applyFont="1" applyBorder="1" applyAlignment="1">
      <alignment horizontal="center" vertical="center"/>
    </xf>
    <xf numFmtId="0" fontId="0" fillId="0" borderId="0" xfId="0" applyAlignment="1"/>
    <xf numFmtId="165" fontId="11" fillId="0" borderId="3" xfId="0" applyNumberFormat="1" applyFont="1" applyBorder="1" applyAlignment="1"/>
    <xf numFmtId="0" fontId="10" fillId="4" borderId="1" xfId="0" applyFont="1" applyFill="1" applyBorder="1" applyAlignment="1">
      <alignment horizontal="center" vertical="center"/>
    </xf>
    <xf numFmtId="169" fontId="11" fillId="0" borderId="1" xfId="0" applyNumberFormat="1" applyFont="1" applyFill="1" applyBorder="1"/>
    <xf numFmtId="0" fontId="8" fillId="0" borderId="0" xfId="0" applyFont="1" applyFill="1" applyBorder="1" applyAlignment="1">
      <alignment horizontal="center" vertical="center" wrapText="1"/>
    </xf>
    <xf numFmtId="44" fontId="0" fillId="0" borderId="0" xfId="0" applyNumberFormat="1"/>
    <xf numFmtId="0" fontId="10" fillId="0" borderId="1" xfId="0" applyFont="1" applyBorder="1" applyAlignment="1">
      <alignment horizontal="center"/>
    </xf>
    <xf numFmtId="7" fontId="11" fillId="0" borderId="1" xfId="1" applyNumberFormat="1" applyFont="1" applyFill="1" applyBorder="1"/>
    <xf numFmtId="3" fontId="0" fillId="0" borderId="0" xfId="0" applyNumberFormat="1"/>
    <xf numFmtId="0" fontId="11" fillId="0" borderId="1" xfId="0" applyFont="1" applyBorder="1" applyAlignment="1">
      <alignment horizontal="right"/>
    </xf>
    <xf numFmtId="170" fontId="11" fillId="0" borderId="1" xfId="1" applyNumberFormat="1" applyFont="1" applyFill="1" applyBorder="1"/>
    <xf numFmtId="0" fontId="10" fillId="5" borderId="1" xfId="0" applyFont="1" applyFill="1" applyBorder="1" applyAlignment="1">
      <alignment horizontal="right"/>
    </xf>
    <xf numFmtId="3" fontId="10" fillId="5" borderId="1" xfId="0" applyNumberFormat="1" applyFont="1" applyFill="1" applyBorder="1"/>
    <xf numFmtId="44" fontId="10" fillId="5" borderId="1" xfId="1" applyFont="1" applyFill="1" applyBorder="1"/>
    <xf numFmtId="165" fontId="10" fillId="5" borderId="1" xfId="1" applyNumberFormat="1" applyFont="1" applyFill="1" applyBorder="1"/>
    <xf numFmtId="171" fontId="11" fillId="0" borderId="1" xfId="1" applyNumberFormat="1" applyFont="1" applyFill="1" applyBorder="1"/>
    <xf numFmtId="0" fontId="10" fillId="5" borderId="1" xfId="0" applyFont="1" applyFill="1" applyBorder="1" applyAlignment="1">
      <alignment horizontal="center"/>
    </xf>
    <xf numFmtId="165" fontId="10" fillId="5" borderId="1" xfId="0" applyNumberFormat="1" applyFont="1" applyFill="1" applyBorder="1" applyAlignment="1"/>
    <xf numFmtId="167" fontId="10" fillId="5" borderId="1" xfId="0" applyNumberFormat="1" applyFont="1" applyFill="1" applyBorder="1" applyAlignment="1"/>
    <xf numFmtId="7" fontId="10" fillId="5" borderId="2" xfId="1" applyNumberFormat="1" applyFont="1" applyFill="1" applyBorder="1"/>
    <xf numFmtId="0" fontId="10" fillId="5" borderId="1" xfId="0" applyFont="1" applyFill="1" applyBorder="1"/>
    <xf numFmtId="165" fontId="10" fillId="5" borderId="1" xfId="0" applyNumberFormat="1" applyFont="1" applyFill="1" applyBorder="1"/>
    <xf numFmtId="167" fontId="11" fillId="0" borderId="0" xfId="0" applyNumberFormat="1" applyFont="1" applyBorder="1" applyAlignment="1"/>
    <xf numFmtId="172" fontId="6" fillId="0" borderId="0" xfId="0" applyNumberFormat="1" applyFont="1" applyAlignment="1">
      <alignment horizontal="center"/>
    </xf>
    <xf numFmtId="0" fontId="6" fillId="0" borderId="0" xfId="0" applyFont="1" applyAlignment="1">
      <alignment horizontal="center"/>
    </xf>
    <xf numFmtId="165" fontId="11" fillId="0" borderId="1" xfId="1" applyNumberFormat="1" applyFont="1" applyFill="1" applyBorder="1"/>
    <xf numFmtId="0" fontId="10" fillId="0" borderId="1" xfId="0" applyFont="1" applyFill="1" applyBorder="1" applyAlignment="1">
      <alignment horizontal="center" vertical="center" wrapText="1"/>
    </xf>
    <xf numFmtId="169" fontId="11" fillId="0" borderId="1" xfId="1" applyNumberFormat="1" applyFont="1" applyFill="1" applyBorder="1"/>
    <xf numFmtId="165" fontId="10" fillId="5" borderId="3" xfId="0" applyNumberFormat="1" applyFont="1" applyFill="1" applyBorder="1" applyAlignment="1"/>
    <xf numFmtId="0" fontId="2" fillId="4" borderId="1" xfId="0" applyFont="1" applyFill="1" applyBorder="1" applyAlignment="1">
      <alignment horizontal="center" vertical="center"/>
    </xf>
    <xf numFmtId="0" fontId="0" fillId="0" borderId="1" xfId="0" applyFont="1" applyBorder="1" applyAlignment="1">
      <alignment horizontal="center" vertical="center"/>
    </xf>
    <xf numFmtId="165" fontId="0" fillId="0" borderId="1" xfId="0" applyNumberFormat="1" applyFont="1" applyBorder="1" applyAlignment="1">
      <alignment horizontal="right" vertical="center"/>
    </xf>
    <xf numFmtId="0" fontId="2" fillId="4" borderId="1" xfId="0" applyFont="1" applyFill="1" applyBorder="1" applyAlignment="1">
      <alignment horizontal="right" vertical="center"/>
    </xf>
    <xf numFmtId="165" fontId="2" fillId="4" borderId="1" xfId="0" applyNumberFormat="1" applyFont="1" applyFill="1" applyBorder="1" applyAlignment="1">
      <alignment horizontal="right" vertical="center"/>
    </xf>
    <xf numFmtId="172" fontId="0" fillId="0" borderId="0" xfId="0" applyNumberFormat="1" applyAlignment="1">
      <alignment horizontal="center"/>
    </xf>
    <xf numFmtId="0" fontId="0" fillId="0" borderId="0" xfId="0" applyAlignment="1">
      <alignment horizontal="center"/>
    </xf>
    <xf numFmtId="173" fontId="0" fillId="0" borderId="0" xfId="0" applyNumberFormat="1"/>
    <xf numFmtId="174" fontId="0" fillId="0" borderId="0" xfId="0" applyNumberFormat="1"/>
    <xf numFmtId="1" fontId="9" fillId="3" borderId="0" xfId="2" applyNumberFormat="1" applyFont="1" applyFill="1" applyBorder="1" applyAlignment="1" applyProtection="1">
      <alignment horizontal="right" vertical="center" wrapText="1"/>
    </xf>
    <xf numFmtId="0" fontId="0" fillId="0" borderId="0" xfId="0" applyAlignment="1">
      <alignment horizontal="left"/>
    </xf>
  </cellXfs>
  <cellStyles count="3">
    <cellStyle name="Moneda" xfId="1" builtinId="4"/>
    <cellStyle name="Normal" xfId="0" builtinId="0"/>
    <cellStyle name="Normal 2 2"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0</xdr:colOff>
      <xdr:row>5</xdr:row>
      <xdr:rowOff>132521</xdr:rowOff>
    </xdr:from>
    <xdr:ext cx="11744739" cy="3089414"/>
    <xdr:sp macro="" textlink="">
      <xdr:nvSpPr>
        <xdr:cNvPr id="2" name="Text Box 2"/>
        <xdr:cNvSpPr txBox="1">
          <a:spLocks noChangeArrowheads="1"/>
        </xdr:cNvSpPr>
      </xdr:nvSpPr>
      <xdr:spPr bwMode="auto">
        <a:xfrm>
          <a:off x="0" y="1180271"/>
          <a:ext cx="11744739" cy="3089414"/>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ca-ES" sz="1000" b="0" i="0" baseline="0">
              <a:effectLst/>
              <a:latin typeface="Trebuchet MS" panose="020B0603020202020204" pitchFamily="34" charset="0"/>
              <a:ea typeface="+mn-ea"/>
              <a:cs typeface="+mn-cs"/>
            </a:rPr>
            <a:t>Don/Doña…......................................….........................., con domicilio en................................................................, con NIF número......................, enterado/a de las condiciones que se exigen para la adjudicación del </a:t>
          </a:r>
          <a:r>
            <a:rPr lang="es-ES" sz="1000" b="0" baseline="0">
              <a:effectLst/>
              <a:latin typeface="Trebuchet MS" panose="020B0603020202020204" pitchFamily="34" charset="0"/>
              <a:ea typeface="+mn-ea"/>
              <a:cs typeface="+mn-cs"/>
            </a:rPr>
            <a:t>“</a:t>
          </a:r>
          <a:r>
            <a:rPr lang="es-ES" sz="1000" b="1" baseline="0">
              <a:solidFill>
                <a:sysClr val="windowText" lastClr="000000"/>
              </a:solidFill>
              <a:effectLst/>
              <a:latin typeface="Trebuchet MS" panose="020B0603020202020204" pitchFamily="34" charset="0"/>
              <a:ea typeface="+mn-ea"/>
              <a:cs typeface="+mn-cs"/>
            </a:rPr>
            <a:t>SUMINISTRO DE ENERGIA ELECTRICA PARA TODOS LOS CENTROS DE  EGARSAT MUTUA COLABORADORA CON LA SEGURIDAD SOCIAL  Nº 276,  EXP.  2020/LIC/0016” </a:t>
          </a:r>
          <a:r>
            <a:rPr lang="es-ES" sz="1000" b="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65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 </a:t>
          </a:r>
          <a:endParaRPr lang="es-ES" sz="1000" b="0">
            <a:effectLst/>
            <a:latin typeface="Trebuchet MS" panose="020B0603020202020204" pitchFamily="34" charset="0"/>
          </a:endParaRPr>
        </a:p>
        <a:p>
          <a:pPr eaLnBrk="1" fontAlgn="auto" latinLnBrk="0" hangingPunct="1"/>
          <a:r>
            <a:rPr lang="es-ES" sz="1000" b="0">
              <a:effectLst/>
              <a:latin typeface="Trebuchet MS" panose="020B0603020202020204" pitchFamily="34" charset="0"/>
              <a:ea typeface="+mn-ea"/>
              <a:cs typeface="+mn-cs"/>
            </a:rPr>
            <a:t>A los efectos de lo expresado en el párrafo anterior se compromete a ejecutar el contrato en base a los siguientes importes:</a:t>
          </a:r>
          <a:endParaRPr lang="es-ES" sz="1000" b="0">
            <a:effectLst/>
            <a:latin typeface="Trebuchet MS" panose="020B0603020202020204" pitchFamily="34" charset="0"/>
          </a:endParaRPr>
        </a:p>
        <a:p>
          <a:endParaRPr lang="es-ES" sz="1000" b="0" i="0" u="none" strike="noStrike" baseline="0">
            <a:solidFill>
              <a:srgbClr val="000000"/>
            </a:solidFill>
            <a:latin typeface="Trebuchet MS" panose="020B0603020202020204" pitchFamily="34" charset="0"/>
            <a:ea typeface="+mn-ea"/>
            <a:cs typeface="Arial"/>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8"/>
  <sheetViews>
    <sheetView tabSelected="1" workbookViewId="0">
      <selection activeCell="G28" sqref="G28"/>
    </sheetView>
  </sheetViews>
  <sheetFormatPr baseColWidth="10" defaultRowHeight="16.5" x14ac:dyDescent="0.3"/>
  <cols>
    <col min="1" max="1" width="63.7109375" style="5" customWidth="1"/>
    <col min="2" max="2" width="42.5703125" style="5" customWidth="1"/>
    <col min="3" max="3" width="26.28515625" style="33" customWidth="1"/>
    <col min="4" max="4" width="43.5703125" style="5" customWidth="1"/>
    <col min="5" max="5" width="11.42578125" style="5"/>
    <col min="6" max="7" width="13" style="5" bestFit="1" customWidth="1"/>
    <col min="8" max="256" width="11.42578125" style="5"/>
    <col min="257" max="257" width="63.7109375" style="5" customWidth="1"/>
    <col min="258" max="258" width="42.5703125" style="5" customWidth="1"/>
    <col min="259" max="259" width="26.28515625" style="5" customWidth="1"/>
    <col min="260" max="260" width="43.5703125" style="5" customWidth="1"/>
    <col min="261" max="261" width="11.42578125" style="5"/>
    <col min="262" max="263" width="13" style="5" bestFit="1" customWidth="1"/>
    <col min="264" max="512" width="11.42578125" style="5"/>
    <col min="513" max="513" width="63.7109375" style="5" customWidth="1"/>
    <col min="514" max="514" width="42.5703125" style="5" customWidth="1"/>
    <col min="515" max="515" width="26.28515625" style="5" customWidth="1"/>
    <col min="516" max="516" width="43.5703125" style="5" customWidth="1"/>
    <col min="517" max="517" width="11.42578125" style="5"/>
    <col min="518" max="519" width="13" style="5" bestFit="1" customWidth="1"/>
    <col min="520" max="768" width="11.42578125" style="5"/>
    <col min="769" max="769" width="63.7109375" style="5" customWidth="1"/>
    <col min="770" max="770" width="42.5703125" style="5" customWidth="1"/>
    <col min="771" max="771" width="26.28515625" style="5" customWidth="1"/>
    <col min="772" max="772" width="43.5703125" style="5" customWidth="1"/>
    <col min="773" max="773" width="11.42578125" style="5"/>
    <col min="774" max="775" width="13" style="5" bestFit="1" customWidth="1"/>
    <col min="776" max="1024" width="11.42578125" style="5"/>
    <col min="1025" max="1025" width="63.7109375" style="5" customWidth="1"/>
    <col min="1026" max="1026" width="42.5703125" style="5" customWidth="1"/>
    <col min="1027" max="1027" width="26.28515625" style="5" customWidth="1"/>
    <col min="1028" max="1028" width="43.5703125" style="5" customWidth="1"/>
    <col min="1029" max="1029" width="11.42578125" style="5"/>
    <col min="1030" max="1031" width="13" style="5" bestFit="1" customWidth="1"/>
    <col min="1032" max="1280" width="11.42578125" style="5"/>
    <col min="1281" max="1281" width="63.7109375" style="5" customWidth="1"/>
    <col min="1282" max="1282" width="42.5703125" style="5" customWidth="1"/>
    <col min="1283" max="1283" width="26.28515625" style="5" customWidth="1"/>
    <col min="1284" max="1284" width="43.5703125" style="5" customWidth="1"/>
    <col min="1285" max="1285" width="11.42578125" style="5"/>
    <col min="1286" max="1287" width="13" style="5" bestFit="1" customWidth="1"/>
    <col min="1288" max="1536" width="11.42578125" style="5"/>
    <col min="1537" max="1537" width="63.7109375" style="5" customWidth="1"/>
    <col min="1538" max="1538" width="42.5703125" style="5" customWidth="1"/>
    <col min="1539" max="1539" width="26.28515625" style="5" customWidth="1"/>
    <col min="1540" max="1540" width="43.5703125" style="5" customWidth="1"/>
    <col min="1541" max="1541" width="11.42578125" style="5"/>
    <col min="1542" max="1543" width="13" style="5" bestFit="1" customWidth="1"/>
    <col min="1544" max="1792" width="11.42578125" style="5"/>
    <col min="1793" max="1793" width="63.7109375" style="5" customWidth="1"/>
    <col min="1794" max="1794" width="42.5703125" style="5" customWidth="1"/>
    <col min="1795" max="1795" width="26.28515625" style="5" customWidth="1"/>
    <col min="1796" max="1796" width="43.5703125" style="5" customWidth="1"/>
    <col min="1797" max="1797" width="11.42578125" style="5"/>
    <col min="1798" max="1799" width="13" style="5" bestFit="1" customWidth="1"/>
    <col min="1800" max="2048" width="11.42578125" style="5"/>
    <col min="2049" max="2049" width="63.7109375" style="5" customWidth="1"/>
    <col min="2050" max="2050" width="42.5703125" style="5" customWidth="1"/>
    <col min="2051" max="2051" width="26.28515625" style="5" customWidth="1"/>
    <col min="2052" max="2052" width="43.5703125" style="5" customWidth="1"/>
    <col min="2053" max="2053" width="11.42578125" style="5"/>
    <col min="2054" max="2055" width="13" style="5" bestFit="1" customWidth="1"/>
    <col min="2056" max="2304" width="11.42578125" style="5"/>
    <col min="2305" max="2305" width="63.7109375" style="5" customWidth="1"/>
    <col min="2306" max="2306" width="42.5703125" style="5" customWidth="1"/>
    <col min="2307" max="2307" width="26.28515625" style="5" customWidth="1"/>
    <col min="2308" max="2308" width="43.5703125" style="5" customWidth="1"/>
    <col min="2309" max="2309" width="11.42578125" style="5"/>
    <col min="2310" max="2311" width="13" style="5" bestFit="1" customWidth="1"/>
    <col min="2312" max="2560" width="11.42578125" style="5"/>
    <col min="2561" max="2561" width="63.7109375" style="5" customWidth="1"/>
    <col min="2562" max="2562" width="42.5703125" style="5" customWidth="1"/>
    <col min="2563" max="2563" width="26.28515625" style="5" customWidth="1"/>
    <col min="2564" max="2564" width="43.5703125" style="5" customWidth="1"/>
    <col min="2565" max="2565" width="11.42578125" style="5"/>
    <col min="2566" max="2567" width="13" style="5" bestFit="1" customWidth="1"/>
    <col min="2568" max="2816" width="11.42578125" style="5"/>
    <col min="2817" max="2817" width="63.7109375" style="5" customWidth="1"/>
    <col min="2818" max="2818" width="42.5703125" style="5" customWidth="1"/>
    <col min="2819" max="2819" width="26.28515625" style="5" customWidth="1"/>
    <col min="2820" max="2820" width="43.5703125" style="5" customWidth="1"/>
    <col min="2821" max="2821" width="11.42578125" style="5"/>
    <col min="2822" max="2823" width="13" style="5" bestFit="1" customWidth="1"/>
    <col min="2824" max="3072" width="11.42578125" style="5"/>
    <col min="3073" max="3073" width="63.7109375" style="5" customWidth="1"/>
    <col min="3074" max="3074" width="42.5703125" style="5" customWidth="1"/>
    <col min="3075" max="3075" width="26.28515625" style="5" customWidth="1"/>
    <col min="3076" max="3076" width="43.5703125" style="5" customWidth="1"/>
    <col min="3077" max="3077" width="11.42578125" style="5"/>
    <col min="3078" max="3079" width="13" style="5" bestFit="1" customWidth="1"/>
    <col min="3080" max="3328" width="11.42578125" style="5"/>
    <col min="3329" max="3329" width="63.7109375" style="5" customWidth="1"/>
    <col min="3330" max="3330" width="42.5703125" style="5" customWidth="1"/>
    <col min="3331" max="3331" width="26.28515625" style="5" customWidth="1"/>
    <col min="3332" max="3332" width="43.5703125" style="5" customWidth="1"/>
    <col min="3333" max="3333" width="11.42578125" style="5"/>
    <col min="3334" max="3335" width="13" style="5" bestFit="1" customWidth="1"/>
    <col min="3336" max="3584" width="11.42578125" style="5"/>
    <col min="3585" max="3585" width="63.7109375" style="5" customWidth="1"/>
    <col min="3586" max="3586" width="42.5703125" style="5" customWidth="1"/>
    <col min="3587" max="3587" width="26.28515625" style="5" customWidth="1"/>
    <col min="3588" max="3588" width="43.5703125" style="5" customWidth="1"/>
    <col min="3589" max="3589" width="11.42578125" style="5"/>
    <col min="3590" max="3591" width="13" style="5" bestFit="1" customWidth="1"/>
    <col min="3592" max="3840" width="11.42578125" style="5"/>
    <col min="3841" max="3841" width="63.7109375" style="5" customWidth="1"/>
    <col min="3842" max="3842" width="42.5703125" style="5" customWidth="1"/>
    <col min="3843" max="3843" width="26.28515625" style="5" customWidth="1"/>
    <col min="3844" max="3844" width="43.5703125" style="5" customWidth="1"/>
    <col min="3845" max="3845" width="11.42578125" style="5"/>
    <col min="3846" max="3847" width="13" style="5" bestFit="1" customWidth="1"/>
    <col min="3848" max="4096" width="11.42578125" style="5"/>
    <col min="4097" max="4097" width="63.7109375" style="5" customWidth="1"/>
    <col min="4098" max="4098" width="42.5703125" style="5" customWidth="1"/>
    <col min="4099" max="4099" width="26.28515625" style="5" customWidth="1"/>
    <col min="4100" max="4100" width="43.5703125" style="5" customWidth="1"/>
    <col min="4101" max="4101" width="11.42578125" style="5"/>
    <col min="4102" max="4103" width="13" style="5" bestFit="1" customWidth="1"/>
    <col min="4104" max="4352" width="11.42578125" style="5"/>
    <col min="4353" max="4353" width="63.7109375" style="5" customWidth="1"/>
    <col min="4354" max="4354" width="42.5703125" style="5" customWidth="1"/>
    <col min="4355" max="4355" width="26.28515625" style="5" customWidth="1"/>
    <col min="4356" max="4356" width="43.5703125" style="5" customWidth="1"/>
    <col min="4357" max="4357" width="11.42578125" style="5"/>
    <col min="4358" max="4359" width="13" style="5" bestFit="1" customWidth="1"/>
    <col min="4360" max="4608" width="11.42578125" style="5"/>
    <col min="4609" max="4609" width="63.7109375" style="5" customWidth="1"/>
    <col min="4610" max="4610" width="42.5703125" style="5" customWidth="1"/>
    <col min="4611" max="4611" width="26.28515625" style="5" customWidth="1"/>
    <col min="4612" max="4612" width="43.5703125" style="5" customWidth="1"/>
    <col min="4613" max="4613" width="11.42578125" style="5"/>
    <col min="4614" max="4615" width="13" style="5" bestFit="1" customWidth="1"/>
    <col min="4616" max="4864" width="11.42578125" style="5"/>
    <col min="4865" max="4865" width="63.7109375" style="5" customWidth="1"/>
    <col min="4866" max="4866" width="42.5703125" style="5" customWidth="1"/>
    <col min="4867" max="4867" width="26.28515625" style="5" customWidth="1"/>
    <col min="4868" max="4868" width="43.5703125" style="5" customWidth="1"/>
    <col min="4869" max="4869" width="11.42578125" style="5"/>
    <col min="4870" max="4871" width="13" style="5" bestFit="1" customWidth="1"/>
    <col min="4872" max="5120" width="11.42578125" style="5"/>
    <col min="5121" max="5121" width="63.7109375" style="5" customWidth="1"/>
    <col min="5122" max="5122" width="42.5703125" style="5" customWidth="1"/>
    <col min="5123" max="5123" width="26.28515625" style="5" customWidth="1"/>
    <col min="5124" max="5124" width="43.5703125" style="5" customWidth="1"/>
    <col min="5125" max="5125" width="11.42578125" style="5"/>
    <col min="5126" max="5127" width="13" style="5" bestFit="1" customWidth="1"/>
    <col min="5128" max="5376" width="11.42578125" style="5"/>
    <col min="5377" max="5377" width="63.7109375" style="5" customWidth="1"/>
    <col min="5378" max="5378" width="42.5703125" style="5" customWidth="1"/>
    <col min="5379" max="5379" width="26.28515625" style="5" customWidth="1"/>
    <col min="5380" max="5380" width="43.5703125" style="5" customWidth="1"/>
    <col min="5381" max="5381" width="11.42578125" style="5"/>
    <col min="5382" max="5383" width="13" style="5" bestFit="1" customWidth="1"/>
    <col min="5384" max="5632" width="11.42578125" style="5"/>
    <col min="5633" max="5633" width="63.7109375" style="5" customWidth="1"/>
    <col min="5634" max="5634" width="42.5703125" style="5" customWidth="1"/>
    <col min="5635" max="5635" width="26.28515625" style="5" customWidth="1"/>
    <col min="5636" max="5636" width="43.5703125" style="5" customWidth="1"/>
    <col min="5637" max="5637" width="11.42578125" style="5"/>
    <col min="5638" max="5639" width="13" style="5" bestFit="1" customWidth="1"/>
    <col min="5640" max="5888" width="11.42578125" style="5"/>
    <col min="5889" max="5889" width="63.7109375" style="5" customWidth="1"/>
    <col min="5890" max="5890" width="42.5703125" style="5" customWidth="1"/>
    <col min="5891" max="5891" width="26.28515625" style="5" customWidth="1"/>
    <col min="5892" max="5892" width="43.5703125" style="5" customWidth="1"/>
    <col min="5893" max="5893" width="11.42578125" style="5"/>
    <col min="5894" max="5895" width="13" style="5" bestFit="1" customWidth="1"/>
    <col min="5896" max="6144" width="11.42578125" style="5"/>
    <col min="6145" max="6145" width="63.7109375" style="5" customWidth="1"/>
    <col min="6146" max="6146" width="42.5703125" style="5" customWidth="1"/>
    <col min="6147" max="6147" width="26.28515625" style="5" customWidth="1"/>
    <col min="6148" max="6148" width="43.5703125" style="5" customWidth="1"/>
    <col min="6149" max="6149" width="11.42578125" style="5"/>
    <col min="6150" max="6151" width="13" style="5" bestFit="1" customWidth="1"/>
    <col min="6152" max="6400" width="11.42578125" style="5"/>
    <col min="6401" max="6401" width="63.7109375" style="5" customWidth="1"/>
    <col min="6402" max="6402" width="42.5703125" style="5" customWidth="1"/>
    <col min="6403" max="6403" width="26.28515625" style="5" customWidth="1"/>
    <col min="6404" max="6404" width="43.5703125" style="5" customWidth="1"/>
    <col min="6405" max="6405" width="11.42578125" style="5"/>
    <col min="6406" max="6407" width="13" style="5" bestFit="1" customWidth="1"/>
    <col min="6408" max="6656" width="11.42578125" style="5"/>
    <col min="6657" max="6657" width="63.7109375" style="5" customWidth="1"/>
    <col min="6658" max="6658" width="42.5703125" style="5" customWidth="1"/>
    <col min="6659" max="6659" width="26.28515625" style="5" customWidth="1"/>
    <col min="6660" max="6660" width="43.5703125" style="5" customWidth="1"/>
    <col min="6661" max="6661" width="11.42578125" style="5"/>
    <col min="6662" max="6663" width="13" style="5" bestFit="1" customWidth="1"/>
    <col min="6664" max="6912" width="11.42578125" style="5"/>
    <col min="6913" max="6913" width="63.7109375" style="5" customWidth="1"/>
    <col min="6914" max="6914" width="42.5703125" style="5" customWidth="1"/>
    <col min="6915" max="6915" width="26.28515625" style="5" customWidth="1"/>
    <col min="6916" max="6916" width="43.5703125" style="5" customWidth="1"/>
    <col min="6917" max="6917" width="11.42578125" style="5"/>
    <col min="6918" max="6919" width="13" style="5" bestFit="1" customWidth="1"/>
    <col min="6920" max="7168" width="11.42578125" style="5"/>
    <col min="7169" max="7169" width="63.7109375" style="5" customWidth="1"/>
    <col min="7170" max="7170" width="42.5703125" style="5" customWidth="1"/>
    <col min="7171" max="7171" width="26.28515625" style="5" customWidth="1"/>
    <col min="7172" max="7172" width="43.5703125" style="5" customWidth="1"/>
    <col min="7173" max="7173" width="11.42578125" style="5"/>
    <col min="7174" max="7175" width="13" style="5" bestFit="1" customWidth="1"/>
    <col min="7176" max="7424" width="11.42578125" style="5"/>
    <col min="7425" max="7425" width="63.7109375" style="5" customWidth="1"/>
    <col min="7426" max="7426" width="42.5703125" style="5" customWidth="1"/>
    <col min="7427" max="7427" width="26.28515625" style="5" customWidth="1"/>
    <col min="7428" max="7428" width="43.5703125" style="5" customWidth="1"/>
    <col min="7429" max="7429" width="11.42578125" style="5"/>
    <col min="7430" max="7431" width="13" style="5" bestFit="1" customWidth="1"/>
    <col min="7432" max="7680" width="11.42578125" style="5"/>
    <col min="7681" max="7681" width="63.7109375" style="5" customWidth="1"/>
    <col min="7682" max="7682" width="42.5703125" style="5" customWidth="1"/>
    <col min="7683" max="7683" width="26.28515625" style="5" customWidth="1"/>
    <col min="7684" max="7684" width="43.5703125" style="5" customWidth="1"/>
    <col min="7685" max="7685" width="11.42578125" style="5"/>
    <col min="7686" max="7687" width="13" style="5" bestFit="1" customWidth="1"/>
    <col min="7688" max="7936" width="11.42578125" style="5"/>
    <col min="7937" max="7937" width="63.7109375" style="5" customWidth="1"/>
    <col min="7938" max="7938" width="42.5703125" style="5" customWidth="1"/>
    <col min="7939" max="7939" width="26.28515625" style="5" customWidth="1"/>
    <col min="7940" max="7940" width="43.5703125" style="5" customWidth="1"/>
    <col min="7941" max="7941" width="11.42578125" style="5"/>
    <col min="7942" max="7943" width="13" style="5" bestFit="1" customWidth="1"/>
    <col min="7944" max="8192" width="11.42578125" style="5"/>
    <col min="8193" max="8193" width="63.7109375" style="5" customWidth="1"/>
    <col min="8194" max="8194" width="42.5703125" style="5" customWidth="1"/>
    <col min="8195" max="8195" width="26.28515625" style="5" customWidth="1"/>
    <col min="8196" max="8196" width="43.5703125" style="5" customWidth="1"/>
    <col min="8197" max="8197" width="11.42578125" style="5"/>
    <col min="8198" max="8199" width="13" style="5" bestFit="1" customWidth="1"/>
    <col min="8200" max="8448" width="11.42578125" style="5"/>
    <col min="8449" max="8449" width="63.7109375" style="5" customWidth="1"/>
    <col min="8450" max="8450" width="42.5703125" style="5" customWidth="1"/>
    <col min="8451" max="8451" width="26.28515625" style="5" customWidth="1"/>
    <col min="8452" max="8452" width="43.5703125" style="5" customWidth="1"/>
    <col min="8453" max="8453" width="11.42578125" style="5"/>
    <col min="8454" max="8455" width="13" style="5" bestFit="1" customWidth="1"/>
    <col min="8456" max="8704" width="11.42578125" style="5"/>
    <col min="8705" max="8705" width="63.7109375" style="5" customWidth="1"/>
    <col min="8706" max="8706" width="42.5703125" style="5" customWidth="1"/>
    <col min="8707" max="8707" width="26.28515625" style="5" customWidth="1"/>
    <col min="8708" max="8708" width="43.5703125" style="5" customWidth="1"/>
    <col min="8709" max="8709" width="11.42578125" style="5"/>
    <col min="8710" max="8711" width="13" style="5" bestFit="1" customWidth="1"/>
    <col min="8712" max="8960" width="11.42578125" style="5"/>
    <col min="8961" max="8961" width="63.7109375" style="5" customWidth="1"/>
    <col min="8962" max="8962" width="42.5703125" style="5" customWidth="1"/>
    <col min="8963" max="8963" width="26.28515625" style="5" customWidth="1"/>
    <col min="8964" max="8964" width="43.5703125" style="5" customWidth="1"/>
    <col min="8965" max="8965" width="11.42578125" style="5"/>
    <col min="8966" max="8967" width="13" style="5" bestFit="1" customWidth="1"/>
    <col min="8968" max="9216" width="11.42578125" style="5"/>
    <col min="9217" max="9217" width="63.7109375" style="5" customWidth="1"/>
    <col min="9218" max="9218" width="42.5703125" style="5" customWidth="1"/>
    <col min="9219" max="9219" width="26.28515625" style="5" customWidth="1"/>
    <col min="9220" max="9220" width="43.5703125" style="5" customWidth="1"/>
    <col min="9221" max="9221" width="11.42578125" style="5"/>
    <col min="9222" max="9223" width="13" style="5" bestFit="1" customWidth="1"/>
    <col min="9224" max="9472" width="11.42578125" style="5"/>
    <col min="9473" max="9473" width="63.7109375" style="5" customWidth="1"/>
    <col min="9474" max="9474" width="42.5703125" style="5" customWidth="1"/>
    <col min="9475" max="9475" width="26.28515625" style="5" customWidth="1"/>
    <col min="9476" max="9476" width="43.5703125" style="5" customWidth="1"/>
    <col min="9477" max="9477" width="11.42578125" style="5"/>
    <col min="9478" max="9479" width="13" style="5" bestFit="1" customWidth="1"/>
    <col min="9480" max="9728" width="11.42578125" style="5"/>
    <col min="9729" max="9729" width="63.7109375" style="5" customWidth="1"/>
    <col min="9730" max="9730" width="42.5703125" style="5" customWidth="1"/>
    <col min="9731" max="9731" width="26.28515625" style="5" customWidth="1"/>
    <col min="9732" max="9732" width="43.5703125" style="5" customWidth="1"/>
    <col min="9733" max="9733" width="11.42578125" style="5"/>
    <col min="9734" max="9735" width="13" style="5" bestFit="1" customWidth="1"/>
    <col min="9736" max="9984" width="11.42578125" style="5"/>
    <col min="9985" max="9985" width="63.7109375" style="5" customWidth="1"/>
    <col min="9986" max="9986" width="42.5703125" style="5" customWidth="1"/>
    <col min="9987" max="9987" width="26.28515625" style="5" customWidth="1"/>
    <col min="9988" max="9988" width="43.5703125" style="5" customWidth="1"/>
    <col min="9989" max="9989" width="11.42578125" style="5"/>
    <col min="9990" max="9991" width="13" style="5" bestFit="1" customWidth="1"/>
    <col min="9992" max="10240" width="11.42578125" style="5"/>
    <col min="10241" max="10241" width="63.7109375" style="5" customWidth="1"/>
    <col min="10242" max="10242" width="42.5703125" style="5" customWidth="1"/>
    <col min="10243" max="10243" width="26.28515625" style="5" customWidth="1"/>
    <col min="10244" max="10244" width="43.5703125" style="5" customWidth="1"/>
    <col min="10245" max="10245" width="11.42578125" style="5"/>
    <col min="10246" max="10247" width="13" style="5" bestFit="1" customWidth="1"/>
    <col min="10248" max="10496" width="11.42578125" style="5"/>
    <col min="10497" max="10497" width="63.7109375" style="5" customWidth="1"/>
    <col min="10498" max="10498" width="42.5703125" style="5" customWidth="1"/>
    <col min="10499" max="10499" width="26.28515625" style="5" customWidth="1"/>
    <col min="10500" max="10500" width="43.5703125" style="5" customWidth="1"/>
    <col min="10501" max="10501" width="11.42578125" style="5"/>
    <col min="10502" max="10503" width="13" style="5" bestFit="1" customWidth="1"/>
    <col min="10504" max="10752" width="11.42578125" style="5"/>
    <col min="10753" max="10753" width="63.7109375" style="5" customWidth="1"/>
    <col min="10754" max="10754" width="42.5703125" style="5" customWidth="1"/>
    <col min="10755" max="10755" width="26.28515625" style="5" customWidth="1"/>
    <col min="10756" max="10756" width="43.5703125" style="5" customWidth="1"/>
    <col min="10757" max="10757" width="11.42578125" style="5"/>
    <col min="10758" max="10759" width="13" style="5" bestFit="1" customWidth="1"/>
    <col min="10760" max="11008" width="11.42578125" style="5"/>
    <col min="11009" max="11009" width="63.7109375" style="5" customWidth="1"/>
    <col min="11010" max="11010" width="42.5703125" style="5" customWidth="1"/>
    <col min="11011" max="11011" width="26.28515625" style="5" customWidth="1"/>
    <col min="11012" max="11012" width="43.5703125" style="5" customWidth="1"/>
    <col min="11013" max="11013" width="11.42578125" style="5"/>
    <col min="11014" max="11015" width="13" style="5" bestFit="1" customWidth="1"/>
    <col min="11016" max="11264" width="11.42578125" style="5"/>
    <col min="11265" max="11265" width="63.7109375" style="5" customWidth="1"/>
    <col min="11266" max="11266" width="42.5703125" style="5" customWidth="1"/>
    <col min="11267" max="11267" width="26.28515625" style="5" customWidth="1"/>
    <col min="11268" max="11268" width="43.5703125" style="5" customWidth="1"/>
    <col min="11269" max="11269" width="11.42578125" style="5"/>
    <col min="11270" max="11271" width="13" style="5" bestFit="1" customWidth="1"/>
    <col min="11272" max="11520" width="11.42578125" style="5"/>
    <col min="11521" max="11521" width="63.7109375" style="5" customWidth="1"/>
    <col min="11522" max="11522" width="42.5703125" style="5" customWidth="1"/>
    <col min="11523" max="11523" width="26.28515625" style="5" customWidth="1"/>
    <col min="11524" max="11524" width="43.5703125" style="5" customWidth="1"/>
    <col min="11525" max="11525" width="11.42578125" style="5"/>
    <col min="11526" max="11527" width="13" style="5" bestFit="1" customWidth="1"/>
    <col min="11528" max="11776" width="11.42578125" style="5"/>
    <col min="11777" max="11777" width="63.7109375" style="5" customWidth="1"/>
    <col min="11778" max="11778" width="42.5703125" style="5" customWidth="1"/>
    <col min="11779" max="11779" width="26.28515625" style="5" customWidth="1"/>
    <col min="11780" max="11780" width="43.5703125" style="5" customWidth="1"/>
    <col min="11781" max="11781" width="11.42578125" style="5"/>
    <col min="11782" max="11783" width="13" style="5" bestFit="1" customWidth="1"/>
    <col min="11784" max="12032" width="11.42578125" style="5"/>
    <col min="12033" max="12033" width="63.7109375" style="5" customWidth="1"/>
    <col min="12034" max="12034" width="42.5703125" style="5" customWidth="1"/>
    <col min="12035" max="12035" width="26.28515625" style="5" customWidth="1"/>
    <col min="12036" max="12036" width="43.5703125" style="5" customWidth="1"/>
    <col min="12037" max="12037" width="11.42578125" style="5"/>
    <col min="12038" max="12039" width="13" style="5" bestFit="1" customWidth="1"/>
    <col min="12040" max="12288" width="11.42578125" style="5"/>
    <col min="12289" max="12289" width="63.7109375" style="5" customWidth="1"/>
    <col min="12290" max="12290" width="42.5703125" style="5" customWidth="1"/>
    <col min="12291" max="12291" width="26.28515625" style="5" customWidth="1"/>
    <col min="12292" max="12292" width="43.5703125" style="5" customWidth="1"/>
    <col min="12293" max="12293" width="11.42578125" style="5"/>
    <col min="12294" max="12295" width="13" style="5" bestFit="1" customWidth="1"/>
    <col min="12296" max="12544" width="11.42578125" style="5"/>
    <col min="12545" max="12545" width="63.7109375" style="5" customWidth="1"/>
    <col min="12546" max="12546" width="42.5703125" style="5" customWidth="1"/>
    <col min="12547" max="12547" width="26.28515625" style="5" customWidth="1"/>
    <col min="12548" max="12548" width="43.5703125" style="5" customWidth="1"/>
    <col min="12549" max="12549" width="11.42578125" style="5"/>
    <col min="12550" max="12551" width="13" style="5" bestFit="1" customWidth="1"/>
    <col min="12552" max="12800" width="11.42578125" style="5"/>
    <col min="12801" max="12801" width="63.7109375" style="5" customWidth="1"/>
    <col min="12802" max="12802" width="42.5703125" style="5" customWidth="1"/>
    <col min="12803" max="12803" width="26.28515625" style="5" customWidth="1"/>
    <col min="12804" max="12804" width="43.5703125" style="5" customWidth="1"/>
    <col min="12805" max="12805" width="11.42578125" style="5"/>
    <col min="12806" max="12807" width="13" style="5" bestFit="1" customWidth="1"/>
    <col min="12808" max="13056" width="11.42578125" style="5"/>
    <col min="13057" max="13057" width="63.7109375" style="5" customWidth="1"/>
    <col min="13058" max="13058" width="42.5703125" style="5" customWidth="1"/>
    <col min="13059" max="13059" width="26.28515625" style="5" customWidth="1"/>
    <col min="13060" max="13060" width="43.5703125" style="5" customWidth="1"/>
    <col min="13061" max="13061" width="11.42578125" style="5"/>
    <col min="13062" max="13063" width="13" style="5" bestFit="1" customWidth="1"/>
    <col min="13064" max="13312" width="11.42578125" style="5"/>
    <col min="13313" max="13313" width="63.7109375" style="5" customWidth="1"/>
    <col min="13314" max="13314" width="42.5703125" style="5" customWidth="1"/>
    <col min="13315" max="13315" width="26.28515625" style="5" customWidth="1"/>
    <col min="13316" max="13316" width="43.5703125" style="5" customWidth="1"/>
    <col min="13317" max="13317" width="11.42578125" style="5"/>
    <col min="13318" max="13319" width="13" style="5" bestFit="1" customWidth="1"/>
    <col min="13320" max="13568" width="11.42578125" style="5"/>
    <col min="13569" max="13569" width="63.7109375" style="5" customWidth="1"/>
    <col min="13570" max="13570" width="42.5703125" style="5" customWidth="1"/>
    <col min="13571" max="13571" width="26.28515625" style="5" customWidth="1"/>
    <col min="13572" max="13572" width="43.5703125" style="5" customWidth="1"/>
    <col min="13573" max="13573" width="11.42578125" style="5"/>
    <col min="13574" max="13575" width="13" style="5" bestFit="1" customWidth="1"/>
    <col min="13576" max="13824" width="11.42578125" style="5"/>
    <col min="13825" max="13825" width="63.7109375" style="5" customWidth="1"/>
    <col min="13826" max="13826" width="42.5703125" style="5" customWidth="1"/>
    <col min="13827" max="13827" width="26.28515625" style="5" customWidth="1"/>
    <col min="13828" max="13828" width="43.5703125" style="5" customWidth="1"/>
    <col min="13829" max="13829" width="11.42578125" style="5"/>
    <col min="13830" max="13831" width="13" style="5" bestFit="1" customWidth="1"/>
    <col min="13832" max="14080" width="11.42578125" style="5"/>
    <col min="14081" max="14081" width="63.7109375" style="5" customWidth="1"/>
    <col min="14082" max="14082" width="42.5703125" style="5" customWidth="1"/>
    <col min="14083" max="14083" width="26.28515625" style="5" customWidth="1"/>
    <col min="14084" max="14084" width="43.5703125" style="5" customWidth="1"/>
    <col min="14085" max="14085" width="11.42578125" style="5"/>
    <col min="14086" max="14087" width="13" style="5" bestFit="1" customWidth="1"/>
    <col min="14088" max="14336" width="11.42578125" style="5"/>
    <col min="14337" max="14337" width="63.7109375" style="5" customWidth="1"/>
    <col min="14338" max="14338" width="42.5703125" style="5" customWidth="1"/>
    <col min="14339" max="14339" width="26.28515625" style="5" customWidth="1"/>
    <col min="14340" max="14340" width="43.5703125" style="5" customWidth="1"/>
    <col min="14341" max="14341" width="11.42578125" style="5"/>
    <col min="14342" max="14343" width="13" style="5" bestFit="1" customWidth="1"/>
    <col min="14344" max="14592" width="11.42578125" style="5"/>
    <col min="14593" max="14593" width="63.7109375" style="5" customWidth="1"/>
    <col min="14594" max="14594" width="42.5703125" style="5" customWidth="1"/>
    <col min="14595" max="14595" width="26.28515625" style="5" customWidth="1"/>
    <col min="14596" max="14596" width="43.5703125" style="5" customWidth="1"/>
    <col min="14597" max="14597" width="11.42578125" style="5"/>
    <col min="14598" max="14599" width="13" style="5" bestFit="1" customWidth="1"/>
    <col min="14600" max="14848" width="11.42578125" style="5"/>
    <col min="14849" max="14849" width="63.7109375" style="5" customWidth="1"/>
    <col min="14850" max="14850" width="42.5703125" style="5" customWidth="1"/>
    <col min="14851" max="14851" width="26.28515625" style="5" customWidth="1"/>
    <col min="14852" max="14852" width="43.5703125" style="5" customWidth="1"/>
    <col min="14853" max="14853" width="11.42578125" style="5"/>
    <col min="14854" max="14855" width="13" style="5" bestFit="1" customWidth="1"/>
    <col min="14856" max="15104" width="11.42578125" style="5"/>
    <col min="15105" max="15105" width="63.7109375" style="5" customWidth="1"/>
    <col min="15106" max="15106" width="42.5703125" style="5" customWidth="1"/>
    <col min="15107" max="15107" width="26.28515625" style="5" customWidth="1"/>
    <col min="15108" max="15108" width="43.5703125" style="5" customWidth="1"/>
    <col min="15109" max="15109" width="11.42578125" style="5"/>
    <col min="15110" max="15111" width="13" style="5" bestFit="1" customWidth="1"/>
    <col min="15112" max="15360" width="11.42578125" style="5"/>
    <col min="15361" max="15361" width="63.7109375" style="5" customWidth="1"/>
    <col min="15362" max="15362" width="42.5703125" style="5" customWidth="1"/>
    <col min="15363" max="15363" width="26.28515625" style="5" customWidth="1"/>
    <col min="15364" max="15364" width="43.5703125" style="5" customWidth="1"/>
    <col min="15365" max="15365" width="11.42578125" style="5"/>
    <col min="15366" max="15367" width="13" style="5" bestFit="1" customWidth="1"/>
    <col min="15368" max="15616" width="11.42578125" style="5"/>
    <col min="15617" max="15617" width="63.7109375" style="5" customWidth="1"/>
    <col min="15618" max="15618" width="42.5703125" style="5" customWidth="1"/>
    <col min="15619" max="15619" width="26.28515625" style="5" customWidth="1"/>
    <col min="15620" max="15620" width="43.5703125" style="5" customWidth="1"/>
    <col min="15621" max="15621" width="11.42578125" style="5"/>
    <col min="15622" max="15623" width="13" style="5" bestFit="1" customWidth="1"/>
    <col min="15624" max="15872" width="11.42578125" style="5"/>
    <col min="15873" max="15873" width="63.7109375" style="5" customWidth="1"/>
    <col min="15874" max="15874" width="42.5703125" style="5" customWidth="1"/>
    <col min="15875" max="15875" width="26.28515625" style="5" customWidth="1"/>
    <col min="15876" max="15876" width="43.5703125" style="5" customWidth="1"/>
    <col min="15877" max="15877" width="11.42578125" style="5"/>
    <col min="15878" max="15879" width="13" style="5" bestFit="1" customWidth="1"/>
    <col min="15880" max="16128" width="11.42578125" style="5"/>
    <col min="16129" max="16129" width="63.7109375" style="5" customWidth="1"/>
    <col min="16130" max="16130" width="42.5703125" style="5" customWidth="1"/>
    <col min="16131" max="16131" width="26.28515625" style="5" customWidth="1"/>
    <col min="16132" max="16132" width="43.5703125" style="5" customWidth="1"/>
    <col min="16133" max="16133" width="11.42578125" style="5"/>
    <col min="16134" max="16135" width="13" style="5" bestFit="1" customWidth="1"/>
    <col min="16136" max="16384" width="11.42578125" style="5"/>
  </cols>
  <sheetData>
    <row r="1" spans="1:4" x14ac:dyDescent="0.3">
      <c r="A1" s="1" t="s">
        <v>0</v>
      </c>
      <c r="B1" s="2"/>
      <c r="C1" s="3"/>
      <c r="D1" s="4"/>
    </row>
    <row r="2" spans="1:4" x14ac:dyDescent="0.3">
      <c r="A2" s="1" t="s">
        <v>1</v>
      </c>
      <c r="B2" s="6"/>
      <c r="C2" s="3"/>
      <c r="D2" s="4"/>
    </row>
    <row r="3" spans="1:4" x14ac:dyDescent="0.3">
      <c r="A3" s="7" t="s">
        <v>2</v>
      </c>
      <c r="B3" s="7"/>
      <c r="C3" s="8"/>
      <c r="D3" s="6"/>
    </row>
    <row r="4" spans="1:4" x14ac:dyDescent="0.3">
      <c r="A4" s="9"/>
      <c r="B4" s="9"/>
      <c r="C4" s="8"/>
      <c r="D4" s="6"/>
    </row>
    <row r="5" spans="1:4" x14ac:dyDescent="0.3">
      <c r="A5" s="9"/>
      <c r="B5" s="9"/>
      <c r="C5" s="8"/>
      <c r="D5" s="6"/>
    </row>
    <row r="6" spans="1:4" x14ac:dyDescent="0.3">
      <c r="A6" s="6"/>
      <c r="B6" s="6"/>
      <c r="C6" s="8"/>
      <c r="D6" s="6"/>
    </row>
    <row r="7" spans="1:4" x14ac:dyDescent="0.3">
      <c r="A7" s="6"/>
      <c r="B7" s="6"/>
      <c r="C7" s="8"/>
      <c r="D7" s="6"/>
    </row>
    <row r="8" spans="1:4" x14ac:dyDescent="0.3">
      <c r="A8" s="6"/>
      <c r="B8" s="6"/>
      <c r="C8" s="8"/>
      <c r="D8" s="6"/>
    </row>
    <row r="9" spans="1:4" x14ac:dyDescent="0.3">
      <c r="A9" s="6"/>
      <c r="B9" s="6"/>
      <c r="C9" s="8"/>
      <c r="D9" s="6"/>
    </row>
    <row r="10" spans="1:4" x14ac:dyDescent="0.3">
      <c r="A10" s="6"/>
      <c r="B10" s="6"/>
      <c r="C10" s="8"/>
      <c r="D10" s="6"/>
    </row>
    <row r="11" spans="1:4" x14ac:dyDescent="0.3">
      <c r="A11" s="6"/>
      <c r="B11" s="6"/>
      <c r="C11" s="8"/>
      <c r="D11" s="6"/>
    </row>
    <row r="12" spans="1:4" x14ac:dyDescent="0.3">
      <c r="A12" s="6"/>
      <c r="B12" s="6"/>
      <c r="C12" s="8"/>
      <c r="D12" s="6"/>
    </row>
    <row r="13" spans="1:4" x14ac:dyDescent="0.3">
      <c r="A13" s="6"/>
      <c r="B13" s="6"/>
      <c r="C13" s="8"/>
      <c r="D13" s="6"/>
    </row>
    <row r="14" spans="1:4" x14ac:dyDescent="0.3">
      <c r="A14" s="6"/>
      <c r="B14" s="6"/>
      <c r="C14" s="8"/>
      <c r="D14" s="6"/>
    </row>
    <row r="15" spans="1:4" x14ac:dyDescent="0.3">
      <c r="A15" s="6"/>
      <c r="B15" s="6"/>
      <c r="C15" s="8"/>
      <c r="D15" s="6"/>
    </row>
    <row r="16" spans="1:4" x14ac:dyDescent="0.3">
      <c r="A16" s="6"/>
      <c r="B16" s="6"/>
      <c r="C16" s="8"/>
      <c r="D16" s="6"/>
    </row>
    <row r="17" spans="1:7" x14ac:dyDescent="0.3">
      <c r="A17" s="6"/>
      <c r="B17" s="6"/>
      <c r="C17" s="8"/>
      <c r="D17" s="6"/>
    </row>
    <row r="18" spans="1:7" x14ac:dyDescent="0.3">
      <c r="A18" s="6"/>
      <c r="B18" s="6"/>
      <c r="C18" s="8"/>
      <c r="D18" s="6"/>
    </row>
    <row r="19" spans="1:7" x14ac:dyDescent="0.3">
      <c r="A19" s="6"/>
      <c r="B19" s="6"/>
      <c r="C19" s="8"/>
      <c r="D19" s="6"/>
    </row>
    <row r="20" spans="1:7" x14ac:dyDescent="0.3">
      <c r="A20" s="6"/>
      <c r="B20" s="6"/>
      <c r="C20" s="8"/>
      <c r="D20" s="6"/>
    </row>
    <row r="21" spans="1:7" x14ac:dyDescent="0.3">
      <c r="A21" s="6"/>
      <c r="B21" s="6"/>
      <c r="C21" s="8"/>
      <c r="D21" s="6"/>
    </row>
    <row r="22" spans="1:7" x14ac:dyDescent="0.3">
      <c r="A22" s="6"/>
      <c r="B22" s="6"/>
      <c r="C22" s="8"/>
      <c r="D22" s="6"/>
    </row>
    <row r="23" spans="1:7" x14ac:dyDescent="0.3">
      <c r="A23" s="6"/>
      <c r="B23" s="6"/>
      <c r="C23" s="8"/>
      <c r="D23" s="6"/>
    </row>
    <row r="24" spans="1:7" x14ac:dyDescent="0.3">
      <c r="A24" s="10" t="s">
        <v>3</v>
      </c>
      <c r="B24" s="6"/>
      <c r="C24" s="8"/>
      <c r="D24" s="6"/>
    </row>
    <row r="25" spans="1:7" x14ac:dyDescent="0.3">
      <c r="A25" s="6"/>
      <c r="B25" s="6"/>
      <c r="C25" s="8"/>
      <c r="D25" s="6"/>
    </row>
    <row r="26" spans="1:7" x14ac:dyDescent="0.3">
      <c r="A26" s="11" t="s">
        <v>43</v>
      </c>
      <c r="B26" s="12" t="s">
        <v>1</v>
      </c>
      <c r="C26" s="8"/>
      <c r="D26" s="6"/>
    </row>
    <row r="27" spans="1:7" x14ac:dyDescent="0.3">
      <c r="A27" s="6"/>
      <c r="B27" s="6"/>
      <c r="C27" s="8"/>
      <c r="D27" s="6"/>
    </row>
    <row r="28" spans="1:7" ht="36" customHeight="1" x14ac:dyDescent="0.3">
      <c r="A28" s="13" t="s">
        <v>4</v>
      </c>
      <c r="B28" s="13" t="s">
        <v>42</v>
      </c>
      <c r="C28" s="13" t="s">
        <v>5</v>
      </c>
      <c r="D28" s="13" t="s">
        <v>6</v>
      </c>
    </row>
    <row r="29" spans="1:7" x14ac:dyDescent="0.3">
      <c r="A29" s="14" t="s">
        <v>7</v>
      </c>
      <c r="B29" s="15">
        <v>103059</v>
      </c>
      <c r="C29" s="16">
        <v>0</v>
      </c>
      <c r="D29" s="17">
        <f>+B29*C29/100</f>
        <v>0</v>
      </c>
      <c r="F29" s="18"/>
    </row>
    <row r="30" spans="1:7" ht="30" x14ac:dyDescent="0.3">
      <c r="A30" s="19" t="s">
        <v>1</v>
      </c>
      <c r="B30" s="20" t="s">
        <v>8</v>
      </c>
      <c r="C30" s="13" t="s">
        <v>9</v>
      </c>
      <c r="D30" s="13" t="s">
        <v>10</v>
      </c>
    </row>
    <row r="31" spans="1:7" x14ac:dyDescent="0.3">
      <c r="A31" s="14" t="s">
        <v>11</v>
      </c>
      <c r="B31" s="15">
        <v>93.56</v>
      </c>
      <c r="C31" s="21">
        <v>0.13116700000000001</v>
      </c>
      <c r="D31" s="17">
        <f>+B31*C31*396</f>
        <v>4859.7058699199997</v>
      </c>
    </row>
    <row r="32" spans="1:7" x14ac:dyDescent="0.3">
      <c r="A32" s="22" t="s">
        <v>1</v>
      </c>
      <c r="B32" s="23"/>
      <c r="C32" s="23"/>
      <c r="D32" s="24">
        <f>+D29+D31</f>
        <v>4859.7058699199997</v>
      </c>
      <c r="G32" s="18"/>
    </row>
    <row r="33" spans="1:7" x14ac:dyDescent="0.3">
      <c r="A33" s="14" t="s">
        <v>12</v>
      </c>
      <c r="B33" s="25">
        <f>D29+D31</f>
        <v>4859.7058699199997</v>
      </c>
      <c r="C33" s="26">
        <v>5.11269632E-2</v>
      </c>
      <c r="D33" s="27">
        <f>B33*C33</f>
        <v>248.46200317422381</v>
      </c>
    </row>
    <row r="34" spans="1:7" x14ac:dyDescent="0.3">
      <c r="A34" s="28"/>
      <c r="B34" s="22" t="s">
        <v>13</v>
      </c>
      <c r="C34" s="13" t="s">
        <v>14</v>
      </c>
      <c r="D34" s="29"/>
    </row>
    <row r="35" spans="1:7" x14ac:dyDescent="0.3">
      <c r="A35" s="14" t="s">
        <v>15</v>
      </c>
      <c r="B35" s="30">
        <v>365</v>
      </c>
      <c r="C35" s="31">
        <v>2.6630129999999998E-2</v>
      </c>
      <c r="D35" s="32">
        <f>+B35*C35*13</f>
        <v>126.35996684999999</v>
      </c>
    </row>
    <row r="37" spans="1:7" ht="21" customHeight="1" x14ac:dyDescent="0.3">
      <c r="A37" s="74" t="s">
        <v>16</v>
      </c>
      <c r="B37" s="74"/>
      <c r="C37" s="74"/>
      <c r="D37" s="34">
        <f>+D32+D33+D35</f>
        <v>5234.5278399442241</v>
      </c>
    </row>
    <row r="38" spans="1:7" x14ac:dyDescent="0.3">
      <c r="F38" s="18"/>
      <c r="G38" s="18"/>
    </row>
    <row r="39" spans="1:7" x14ac:dyDescent="0.3">
      <c r="A39" s="5" t="s">
        <v>17</v>
      </c>
    </row>
    <row r="42" spans="1:7" customFormat="1" x14ac:dyDescent="0.3">
      <c r="A42" s="10" t="s">
        <v>18</v>
      </c>
      <c r="B42" s="6"/>
      <c r="C42" s="8"/>
      <c r="D42" s="6"/>
      <c r="E42" s="35"/>
      <c r="F42" s="36"/>
      <c r="G42" s="36"/>
    </row>
    <row r="43" spans="1:7" customFormat="1" ht="15.75" x14ac:dyDescent="0.3">
      <c r="A43" s="6"/>
      <c r="B43" s="6"/>
      <c r="C43" s="8"/>
      <c r="D43" s="6"/>
      <c r="E43" s="35"/>
      <c r="F43" s="36"/>
      <c r="G43" s="36"/>
    </row>
    <row r="44" spans="1:7" customFormat="1" ht="15.75" x14ac:dyDescent="0.3">
      <c r="A44" s="11" t="s">
        <v>43</v>
      </c>
      <c r="B44" s="12" t="s">
        <v>1</v>
      </c>
      <c r="C44" s="8"/>
      <c r="D44" s="6"/>
      <c r="E44" s="35"/>
      <c r="F44" s="36"/>
      <c r="G44" s="36"/>
    </row>
    <row r="45" spans="1:7" customFormat="1" ht="15.75" x14ac:dyDescent="0.3">
      <c r="A45" s="6"/>
      <c r="B45" s="6"/>
      <c r="C45" s="8"/>
      <c r="D45" s="6"/>
      <c r="E45" s="35"/>
      <c r="F45" s="36"/>
      <c r="G45" s="36"/>
    </row>
    <row r="46" spans="1:7" customFormat="1" ht="37.5" customHeight="1" x14ac:dyDescent="0.25">
      <c r="A46" s="13" t="s">
        <v>4</v>
      </c>
      <c r="B46" s="13" t="s">
        <v>42</v>
      </c>
      <c r="C46" s="13" t="s">
        <v>5</v>
      </c>
      <c r="D46" s="13" t="s">
        <v>6</v>
      </c>
      <c r="E46" s="35"/>
      <c r="F46" s="36"/>
      <c r="G46" s="36"/>
    </row>
    <row r="47" spans="1:7" customFormat="1" ht="15.75" x14ac:dyDescent="0.3">
      <c r="A47" s="14" t="s">
        <v>7</v>
      </c>
      <c r="B47" s="15">
        <v>103172</v>
      </c>
      <c r="C47" s="16">
        <v>0</v>
      </c>
      <c r="D47" s="17">
        <f>+B47*C47/100</f>
        <v>0</v>
      </c>
      <c r="E47" s="35"/>
      <c r="F47" s="36"/>
      <c r="G47" s="36"/>
    </row>
    <row r="48" spans="1:7" customFormat="1" ht="27.75" customHeight="1" x14ac:dyDescent="0.25">
      <c r="A48" s="19" t="s">
        <v>1</v>
      </c>
      <c r="B48" s="20" t="s">
        <v>8</v>
      </c>
      <c r="C48" s="13" t="s">
        <v>9</v>
      </c>
      <c r="D48" s="13" t="s">
        <v>10</v>
      </c>
      <c r="E48" s="35"/>
      <c r="F48" s="36"/>
      <c r="G48" s="36"/>
    </row>
    <row r="49" spans="1:7" customFormat="1" ht="15.75" x14ac:dyDescent="0.3">
      <c r="A49" s="14" t="s">
        <v>11</v>
      </c>
      <c r="B49" s="15">
        <v>79.67</v>
      </c>
      <c r="C49" s="21">
        <v>0.121434</v>
      </c>
      <c r="D49" s="17">
        <f>+B49*C49*396</f>
        <v>3831.1601248799998</v>
      </c>
      <c r="E49" s="35"/>
      <c r="F49" s="36"/>
      <c r="G49" s="36"/>
    </row>
    <row r="50" spans="1:7" customFormat="1" ht="15.75" x14ac:dyDescent="0.3">
      <c r="A50" s="22" t="s">
        <v>1</v>
      </c>
      <c r="B50" s="23"/>
      <c r="C50" s="23"/>
      <c r="D50" s="24" t="s">
        <v>1</v>
      </c>
      <c r="E50" s="35"/>
      <c r="F50" s="36"/>
      <c r="G50" s="36"/>
    </row>
    <row r="51" spans="1:7" customFormat="1" ht="15" customHeight="1" x14ac:dyDescent="0.3">
      <c r="A51" s="14" t="s">
        <v>12</v>
      </c>
      <c r="B51" s="37">
        <f>+D47+D49</f>
        <v>3831.1601248799998</v>
      </c>
      <c r="C51" s="26">
        <v>5.11269632E-2</v>
      </c>
      <c r="D51" s="27">
        <f>B51*C51</f>
        <v>195.87558271804716</v>
      </c>
      <c r="E51" s="35"/>
      <c r="F51" s="36"/>
      <c r="G51" s="36"/>
    </row>
    <row r="52" spans="1:7" customFormat="1" x14ac:dyDescent="0.3">
      <c r="A52" s="28"/>
      <c r="B52" s="38" t="s">
        <v>13</v>
      </c>
      <c r="C52" s="13" t="s">
        <v>14</v>
      </c>
      <c r="D52" s="29"/>
      <c r="E52" s="35"/>
      <c r="F52" s="36"/>
      <c r="G52" s="36"/>
    </row>
    <row r="53" spans="1:7" customFormat="1" ht="15.75" x14ac:dyDescent="0.3">
      <c r="A53" s="14" t="s">
        <v>15</v>
      </c>
      <c r="B53" s="30">
        <v>365</v>
      </c>
      <c r="C53" s="39">
        <v>4.4712000000000002E-2</v>
      </c>
      <c r="D53" s="32">
        <f>+B53*C53*7</f>
        <v>114.23916000000001</v>
      </c>
      <c r="E53" s="35"/>
      <c r="F53" s="36"/>
      <c r="G53" s="36"/>
    </row>
    <row r="54" spans="1:7" customFormat="1" x14ac:dyDescent="0.3">
      <c r="A54" s="5"/>
      <c r="B54" s="5"/>
      <c r="C54" s="33"/>
      <c r="D54" s="5"/>
    </row>
    <row r="55" spans="1:7" customFormat="1" ht="15" customHeight="1" x14ac:dyDescent="0.25">
      <c r="A55" s="74" t="s">
        <v>19</v>
      </c>
      <c r="B55" s="74"/>
      <c r="C55" s="74"/>
      <c r="D55" s="34">
        <f>+D47+D49+D51+D53</f>
        <v>4141.2748675980465</v>
      </c>
    </row>
    <row r="56" spans="1:7" customFormat="1" ht="15" x14ac:dyDescent="0.25"/>
    <row r="57" spans="1:7" customFormat="1" x14ac:dyDescent="0.3">
      <c r="A57" s="5" t="s">
        <v>17</v>
      </c>
    </row>
    <row r="60" spans="1:7" customFormat="1" x14ac:dyDescent="0.25">
      <c r="A60" s="10" t="s">
        <v>20</v>
      </c>
      <c r="B60" s="35"/>
      <c r="C60" s="35"/>
      <c r="D60" s="35"/>
      <c r="E60" s="35"/>
    </row>
    <row r="61" spans="1:7" customFormat="1" x14ac:dyDescent="0.25">
      <c r="A61" s="40"/>
      <c r="B61" s="35"/>
      <c r="C61" s="35"/>
      <c r="D61" s="35"/>
      <c r="E61" s="35"/>
    </row>
    <row r="62" spans="1:7" customFormat="1" ht="15.75" x14ac:dyDescent="0.3">
      <c r="A62" s="6"/>
      <c r="B62" s="35"/>
      <c r="C62" s="35"/>
      <c r="D62" s="35"/>
      <c r="E62" s="35"/>
    </row>
    <row r="63" spans="1:7" customFormat="1" ht="15" x14ac:dyDescent="0.25">
      <c r="A63" s="11" t="s">
        <v>43</v>
      </c>
      <c r="B63" s="35"/>
      <c r="C63" s="35"/>
      <c r="D63" s="35"/>
      <c r="E63" s="35"/>
    </row>
    <row r="64" spans="1:7" customFormat="1" ht="15" x14ac:dyDescent="0.25">
      <c r="A64" s="35"/>
      <c r="B64" s="35"/>
      <c r="C64" s="35"/>
      <c r="D64" s="35"/>
      <c r="E64" s="35"/>
    </row>
    <row r="65" spans="1:10" customFormat="1" ht="15" x14ac:dyDescent="0.25">
      <c r="A65" s="35"/>
      <c r="B65" s="35"/>
      <c r="C65" s="35"/>
      <c r="D65" s="35"/>
      <c r="E65" s="35"/>
    </row>
    <row r="66" spans="1:10" customFormat="1" ht="15" x14ac:dyDescent="0.25">
      <c r="A66" s="35"/>
      <c r="B66" s="35"/>
      <c r="C66" s="35"/>
      <c r="D66" s="35"/>
      <c r="E66" s="35"/>
    </row>
    <row r="67" spans="1:10" customFormat="1" ht="35.25" customHeight="1" x14ac:dyDescent="0.25">
      <c r="A67" s="13" t="s">
        <v>4</v>
      </c>
      <c r="B67" s="13" t="s">
        <v>42</v>
      </c>
      <c r="C67" s="13" t="s">
        <v>5</v>
      </c>
      <c r="D67" s="13" t="s">
        <v>6</v>
      </c>
      <c r="E67" s="35"/>
      <c r="J67" s="41"/>
    </row>
    <row r="68" spans="1:10" customFormat="1" ht="15.75" x14ac:dyDescent="0.3">
      <c r="A68" s="42" t="s">
        <v>7</v>
      </c>
      <c r="B68" s="15" t="s">
        <v>1</v>
      </c>
      <c r="C68" s="43" t="s">
        <v>1</v>
      </c>
      <c r="D68" s="17" t="s">
        <v>1</v>
      </c>
      <c r="E68" s="35"/>
      <c r="J68" s="44"/>
    </row>
    <row r="69" spans="1:10" customFormat="1" ht="15.75" x14ac:dyDescent="0.3">
      <c r="A69" s="45" t="s">
        <v>21</v>
      </c>
      <c r="B69" s="15">
        <v>450769</v>
      </c>
      <c r="C69" s="46">
        <v>0</v>
      </c>
      <c r="D69" s="17">
        <f>+B69*C69/100</f>
        <v>0</v>
      </c>
      <c r="E69" s="35"/>
      <c r="J69" s="44"/>
    </row>
    <row r="70" spans="1:10" customFormat="1" ht="15.75" x14ac:dyDescent="0.3">
      <c r="A70" s="45" t="s">
        <v>22</v>
      </c>
      <c r="B70" s="15">
        <v>1285829</v>
      </c>
      <c r="C70" s="46">
        <v>0</v>
      </c>
      <c r="D70" s="17">
        <f>+B70*C70/100</f>
        <v>0</v>
      </c>
      <c r="E70" s="35"/>
      <c r="J70" s="44"/>
    </row>
    <row r="71" spans="1:10" customFormat="1" ht="15.75" x14ac:dyDescent="0.3">
      <c r="A71" s="45" t="s">
        <v>23</v>
      </c>
      <c r="B71" s="15">
        <v>437315</v>
      </c>
      <c r="C71" s="46">
        <v>0</v>
      </c>
      <c r="D71" s="17">
        <f>+B71*C71/100</f>
        <v>0</v>
      </c>
      <c r="E71" s="35"/>
      <c r="J71" s="44"/>
    </row>
    <row r="72" spans="1:10" customFormat="1" ht="15.75" x14ac:dyDescent="0.3">
      <c r="A72" s="47" t="s">
        <v>24</v>
      </c>
      <c r="B72" s="48" t="s">
        <v>1</v>
      </c>
      <c r="C72" s="49" t="s">
        <v>1</v>
      </c>
      <c r="D72" s="50">
        <f>SUM(D69:D71)</f>
        <v>0</v>
      </c>
      <c r="E72" s="35"/>
    </row>
    <row r="73" spans="1:10" customFormat="1" ht="32.25" customHeight="1" x14ac:dyDescent="0.25">
      <c r="A73" s="19" t="s">
        <v>1</v>
      </c>
      <c r="B73" s="20" t="s">
        <v>8</v>
      </c>
      <c r="C73" s="13" t="s">
        <v>9</v>
      </c>
      <c r="D73" s="13" t="s">
        <v>10</v>
      </c>
      <c r="E73" s="35"/>
    </row>
    <row r="74" spans="1:10" customFormat="1" ht="15.75" x14ac:dyDescent="0.3">
      <c r="A74" s="42" t="s">
        <v>11</v>
      </c>
      <c r="B74" s="15" t="s">
        <v>1</v>
      </c>
      <c r="C74" s="43" t="s">
        <v>1</v>
      </c>
      <c r="D74" s="17" t="s">
        <v>1</v>
      </c>
      <c r="E74" s="35"/>
    </row>
    <row r="75" spans="1:10" customFormat="1" ht="15.75" x14ac:dyDescent="0.3">
      <c r="A75" s="45" t="s">
        <v>21</v>
      </c>
      <c r="B75" s="15">
        <v>1093.81</v>
      </c>
      <c r="C75" s="51">
        <v>0.11158999999999999</v>
      </c>
      <c r="D75" s="17">
        <f>+B75*C75*396</f>
        <v>48335.070128399995</v>
      </c>
      <c r="E75" s="35"/>
      <c r="G75" s="72"/>
      <c r="I75" s="72"/>
    </row>
    <row r="76" spans="1:10" customFormat="1" ht="15.75" x14ac:dyDescent="0.3">
      <c r="A76" s="45" t="s">
        <v>22</v>
      </c>
      <c r="B76" s="15">
        <v>1093.81</v>
      </c>
      <c r="C76" s="51">
        <v>6.6949999999999996E-2</v>
      </c>
      <c r="D76" s="17">
        <f>+B76*C76*396</f>
        <v>28999.309481999997</v>
      </c>
      <c r="E76" s="35"/>
      <c r="G76" s="72"/>
      <c r="I76" s="72"/>
    </row>
    <row r="77" spans="1:10" customFormat="1" ht="15.75" x14ac:dyDescent="0.3">
      <c r="A77" s="45" t="s">
        <v>23</v>
      </c>
      <c r="B77" s="15">
        <v>1093.81</v>
      </c>
      <c r="C77" s="51">
        <v>4.4630000000000003E-2</v>
      </c>
      <c r="D77" s="17">
        <f>+B77*C77*396</f>
        <v>19331.429158800001</v>
      </c>
      <c r="E77" s="35"/>
      <c r="G77" s="72"/>
      <c r="I77" s="72"/>
    </row>
    <row r="78" spans="1:10" customFormat="1" ht="15.75" x14ac:dyDescent="0.3">
      <c r="A78" s="47" t="s">
        <v>25</v>
      </c>
      <c r="B78" s="48" t="s">
        <v>1</v>
      </c>
      <c r="C78" s="49" t="s">
        <v>1</v>
      </c>
      <c r="D78" s="50">
        <f>SUM(D75:D77)</f>
        <v>96665.808769199997</v>
      </c>
      <c r="E78" s="35"/>
    </row>
    <row r="79" spans="1:10" customFormat="1" ht="15.75" x14ac:dyDescent="0.3">
      <c r="A79" s="22" t="s">
        <v>1</v>
      </c>
      <c r="B79" s="23"/>
      <c r="C79" s="23"/>
      <c r="D79" s="24" t="s">
        <v>1</v>
      </c>
      <c r="E79" s="35"/>
    </row>
    <row r="80" spans="1:10" customFormat="1" ht="15.75" x14ac:dyDescent="0.3">
      <c r="A80" s="52" t="s">
        <v>12</v>
      </c>
      <c r="B80" s="53">
        <f>+D72+D78</f>
        <v>96665.808769199997</v>
      </c>
      <c r="C80" s="54">
        <v>5.11269632E-2</v>
      </c>
      <c r="D80" s="55">
        <f>+B80*C80</f>
        <v>4942.2292476411258</v>
      </c>
      <c r="E80" s="35"/>
    </row>
    <row r="81" spans="1:5" customFormat="1" x14ac:dyDescent="0.3">
      <c r="A81" s="28"/>
      <c r="B81" s="38" t="s">
        <v>13</v>
      </c>
      <c r="C81" s="13" t="s">
        <v>14</v>
      </c>
      <c r="D81" s="29"/>
      <c r="E81" s="35"/>
    </row>
    <row r="82" spans="1:5" customFormat="1" ht="15.75" x14ac:dyDescent="0.3">
      <c r="A82" s="52" t="s">
        <v>15</v>
      </c>
      <c r="B82" s="56">
        <v>365</v>
      </c>
      <c r="C82" s="57">
        <v>0</v>
      </c>
      <c r="D82" s="57">
        <v>3369.93</v>
      </c>
    </row>
    <row r="83" spans="1:5" customFormat="1" x14ac:dyDescent="0.3">
      <c r="A83" s="5"/>
      <c r="B83" s="5"/>
      <c r="C83" s="33"/>
      <c r="D83" s="5"/>
    </row>
    <row r="84" spans="1:5" customFormat="1" ht="15" x14ac:dyDescent="0.25">
      <c r="A84" s="74" t="s">
        <v>26</v>
      </c>
      <c r="B84" s="74"/>
      <c r="C84" s="74"/>
      <c r="D84" s="34">
        <f>+D72+D78+D80+D82</f>
        <v>104977.96801684111</v>
      </c>
    </row>
    <row r="85" spans="1:5" customFormat="1" ht="15" x14ac:dyDescent="0.25"/>
    <row r="86" spans="1:5" customFormat="1" x14ac:dyDescent="0.3">
      <c r="A86" s="5" t="s">
        <v>17</v>
      </c>
      <c r="C86" s="58"/>
    </row>
    <row r="87" spans="1:5" customFormat="1" x14ac:dyDescent="0.3">
      <c r="A87" s="5"/>
    </row>
    <row r="88" spans="1:5" x14ac:dyDescent="0.3">
      <c r="A88" s="59"/>
      <c r="B88" s="60"/>
    </row>
    <row r="89" spans="1:5" customFormat="1" ht="24" customHeight="1" x14ac:dyDescent="0.25">
      <c r="A89" s="10" t="s">
        <v>27</v>
      </c>
      <c r="B89" s="35"/>
      <c r="C89" s="35"/>
      <c r="D89" s="35"/>
      <c r="E89" s="35"/>
    </row>
    <row r="90" spans="1:5" customFormat="1" x14ac:dyDescent="0.25">
      <c r="A90" s="40"/>
      <c r="B90" s="35"/>
      <c r="C90" s="35"/>
      <c r="D90" s="35"/>
      <c r="E90" s="35"/>
    </row>
    <row r="91" spans="1:5" customFormat="1" ht="15.75" x14ac:dyDescent="0.3">
      <c r="A91" s="6"/>
      <c r="B91" s="35"/>
      <c r="C91" s="35"/>
      <c r="D91" s="35"/>
      <c r="E91" s="35"/>
    </row>
    <row r="92" spans="1:5" customFormat="1" ht="15" x14ac:dyDescent="0.25">
      <c r="A92" s="11" t="s">
        <v>43</v>
      </c>
      <c r="B92" s="35"/>
      <c r="C92" s="35"/>
      <c r="D92" s="35"/>
      <c r="E92" s="35"/>
    </row>
    <row r="93" spans="1:5" customFormat="1" ht="15" x14ac:dyDescent="0.25">
      <c r="A93" s="35"/>
      <c r="B93" s="35"/>
      <c r="C93" s="35"/>
      <c r="D93" s="35"/>
      <c r="E93" s="35"/>
    </row>
    <row r="94" spans="1:5" customFormat="1" ht="15" x14ac:dyDescent="0.25">
      <c r="A94" s="35"/>
      <c r="B94" s="35"/>
      <c r="C94" s="35"/>
      <c r="D94" s="35"/>
      <c r="E94" s="35"/>
    </row>
    <row r="95" spans="1:5" customFormat="1" ht="15" x14ac:dyDescent="0.25">
      <c r="A95" s="35"/>
      <c r="B95" s="35"/>
      <c r="C95" s="35"/>
      <c r="D95" s="35"/>
      <c r="E95" s="35"/>
    </row>
    <row r="96" spans="1:5" customFormat="1" ht="30" x14ac:dyDescent="0.25">
      <c r="A96" s="13" t="s">
        <v>4</v>
      </c>
      <c r="B96" s="13" t="s">
        <v>42</v>
      </c>
      <c r="C96" s="13" t="s">
        <v>5</v>
      </c>
      <c r="D96" s="13" t="s">
        <v>6</v>
      </c>
      <c r="E96" s="35"/>
    </row>
    <row r="97" spans="1:9" customFormat="1" ht="15.75" x14ac:dyDescent="0.3">
      <c r="A97" s="42" t="s">
        <v>7</v>
      </c>
      <c r="B97" s="15" t="s">
        <v>1</v>
      </c>
      <c r="C97" s="43" t="s">
        <v>1</v>
      </c>
      <c r="D97" s="17" t="s">
        <v>1</v>
      </c>
      <c r="E97" s="35"/>
    </row>
    <row r="98" spans="1:9" customFormat="1" ht="15.75" x14ac:dyDescent="0.3">
      <c r="A98" s="45" t="s">
        <v>21</v>
      </c>
      <c r="B98" s="15">
        <v>145325</v>
      </c>
      <c r="C98" s="61">
        <v>0</v>
      </c>
      <c r="D98" s="17">
        <f t="shared" ref="D98:D103" si="0">+B98*C98</f>
        <v>0</v>
      </c>
      <c r="E98" s="35"/>
    </row>
    <row r="99" spans="1:9" customFormat="1" ht="15.75" x14ac:dyDescent="0.3">
      <c r="A99" s="45" t="s">
        <v>22</v>
      </c>
      <c r="B99" s="15">
        <v>184115</v>
      </c>
      <c r="C99" s="61">
        <v>0</v>
      </c>
      <c r="D99" s="17">
        <f t="shared" si="0"/>
        <v>0</v>
      </c>
      <c r="E99" s="35"/>
    </row>
    <row r="100" spans="1:9" customFormat="1" ht="15.75" x14ac:dyDescent="0.3">
      <c r="A100" s="45" t="s">
        <v>23</v>
      </c>
      <c r="B100" s="15">
        <v>134260</v>
      </c>
      <c r="C100" s="61">
        <v>0</v>
      </c>
      <c r="D100" s="17">
        <f t="shared" si="0"/>
        <v>0</v>
      </c>
      <c r="E100" s="35"/>
    </row>
    <row r="101" spans="1:9" customFormat="1" ht="15.75" x14ac:dyDescent="0.3">
      <c r="A101" s="45" t="s">
        <v>28</v>
      </c>
      <c r="B101" s="15">
        <v>131621</v>
      </c>
      <c r="C101" s="61">
        <v>0</v>
      </c>
      <c r="D101" s="17">
        <f t="shared" si="0"/>
        <v>0</v>
      </c>
      <c r="E101" s="35"/>
    </row>
    <row r="102" spans="1:9" customFormat="1" ht="15.75" x14ac:dyDescent="0.3">
      <c r="A102" s="45" t="s">
        <v>29</v>
      </c>
      <c r="B102" s="15">
        <v>190337</v>
      </c>
      <c r="C102" s="61">
        <v>0</v>
      </c>
      <c r="D102" s="17">
        <f t="shared" si="0"/>
        <v>0</v>
      </c>
      <c r="E102" s="35"/>
    </row>
    <row r="103" spans="1:9" customFormat="1" ht="15.75" x14ac:dyDescent="0.3">
      <c r="A103" s="45" t="s">
        <v>30</v>
      </c>
      <c r="B103" s="15">
        <v>613003</v>
      </c>
      <c r="C103" s="61">
        <v>0</v>
      </c>
      <c r="D103" s="17">
        <f t="shared" si="0"/>
        <v>0</v>
      </c>
      <c r="E103" s="35"/>
    </row>
    <row r="104" spans="1:9" customFormat="1" ht="15.75" x14ac:dyDescent="0.3">
      <c r="A104" s="47" t="s">
        <v>24</v>
      </c>
      <c r="B104" s="48" t="s">
        <v>1</v>
      </c>
      <c r="C104" s="49" t="s">
        <v>1</v>
      </c>
      <c r="D104" s="50">
        <f>SUM(D98:D103)</f>
        <v>0</v>
      </c>
      <c r="E104" s="35"/>
    </row>
    <row r="105" spans="1:9" customFormat="1" ht="30" x14ac:dyDescent="0.25">
      <c r="A105" s="62" t="s">
        <v>1</v>
      </c>
      <c r="B105" s="20" t="s">
        <v>8</v>
      </c>
      <c r="C105" s="13" t="s">
        <v>9</v>
      </c>
      <c r="D105" s="13" t="s">
        <v>10</v>
      </c>
      <c r="E105" s="35"/>
    </row>
    <row r="106" spans="1:9" customFormat="1" ht="15.75" x14ac:dyDescent="0.3">
      <c r="A106" s="42" t="s">
        <v>11</v>
      </c>
      <c r="B106" s="15" t="s">
        <v>1</v>
      </c>
      <c r="C106" s="43" t="s">
        <v>1</v>
      </c>
      <c r="D106" s="17" t="s">
        <v>1</v>
      </c>
      <c r="E106" s="35"/>
    </row>
    <row r="107" spans="1:9" customFormat="1" ht="15.75" x14ac:dyDescent="0.3">
      <c r="A107" s="45" t="s">
        <v>21</v>
      </c>
      <c r="B107" s="15">
        <v>500</v>
      </c>
      <c r="C107" s="63">
        <v>0.10723131</v>
      </c>
      <c r="D107" s="17">
        <f t="shared" ref="D107:D112" si="1">+B107*C107*396</f>
        <v>21231.79938</v>
      </c>
      <c r="E107" s="35"/>
      <c r="F107" s="73"/>
      <c r="I107" s="73"/>
    </row>
    <row r="108" spans="1:9" customFormat="1" ht="15.75" x14ac:dyDescent="0.3">
      <c r="A108" s="45" t="s">
        <v>22</v>
      </c>
      <c r="B108" s="15">
        <v>500</v>
      </c>
      <c r="C108" s="63">
        <v>5.3662000000000001E-2</v>
      </c>
      <c r="D108" s="17">
        <f t="shared" si="1"/>
        <v>10625.075999999999</v>
      </c>
      <c r="E108" s="35"/>
      <c r="F108" s="73"/>
      <c r="I108" s="73"/>
    </row>
    <row r="109" spans="1:9" customFormat="1" ht="15.75" x14ac:dyDescent="0.3">
      <c r="A109" s="45" t="s">
        <v>23</v>
      </c>
      <c r="B109" s="15">
        <v>500</v>
      </c>
      <c r="C109" s="63">
        <v>3.9272000000000001E-2</v>
      </c>
      <c r="D109" s="17">
        <f t="shared" si="1"/>
        <v>7775.8559999999998</v>
      </c>
      <c r="E109" s="35"/>
      <c r="F109" s="73"/>
      <c r="I109" s="73"/>
    </row>
    <row r="110" spans="1:9" customFormat="1" ht="15.75" x14ac:dyDescent="0.3">
      <c r="A110" s="45" t="s">
        <v>28</v>
      </c>
      <c r="B110" s="15">
        <v>500</v>
      </c>
      <c r="C110" s="63">
        <v>3.9272000000000001E-2</v>
      </c>
      <c r="D110" s="17">
        <f t="shared" si="1"/>
        <v>7775.8559999999998</v>
      </c>
      <c r="E110" s="35"/>
      <c r="F110" s="73"/>
      <c r="I110" s="73"/>
    </row>
    <row r="111" spans="1:9" customFormat="1" ht="15.75" x14ac:dyDescent="0.3">
      <c r="A111" s="45" t="s">
        <v>29</v>
      </c>
      <c r="B111" s="15">
        <v>500</v>
      </c>
      <c r="C111" s="63">
        <v>3.9272000000000001E-2</v>
      </c>
      <c r="D111" s="17">
        <f t="shared" si="1"/>
        <v>7775.8559999999998</v>
      </c>
      <c r="E111" s="35"/>
      <c r="F111" s="73"/>
      <c r="I111" s="73"/>
    </row>
    <row r="112" spans="1:9" customFormat="1" ht="15.75" x14ac:dyDescent="0.3">
      <c r="A112" s="45" t="s">
        <v>30</v>
      </c>
      <c r="B112" s="15">
        <v>500</v>
      </c>
      <c r="C112" s="63">
        <v>1.7918E-2</v>
      </c>
      <c r="D112" s="17">
        <f t="shared" si="1"/>
        <v>3547.7639999999997</v>
      </c>
      <c r="E112" s="35"/>
      <c r="F112" s="73"/>
      <c r="I112" s="73"/>
    </row>
    <row r="113" spans="1:4" customFormat="1" ht="15.75" x14ac:dyDescent="0.3">
      <c r="A113" s="47" t="s">
        <v>25</v>
      </c>
      <c r="B113" s="48" t="s">
        <v>1</v>
      </c>
      <c r="C113" s="49" t="s">
        <v>1</v>
      </c>
      <c r="D113" s="50">
        <f>SUM(D107:D112)</f>
        <v>58732.20738</v>
      </c>
    </row>
    <row r="114" spans="1:4" customFormat="1" ht="15.75" x14ac:dyDescent="0.3">
      <c r="A114" s="22" t="s">
        <v>1</v>
      </c>
      <c r="B114" s="23"/>
      <c r="C114" s="23"/>
      <c r="D114" s="24" t="s">
        <v>1</v>
      </c>
    </row>
    <row r="115" spans="1:4" customFormat="1" ht="15.75" x14ac:dyDescent="0.3">
      <c r="A115" s="52" t="s">
        <v>12</v>
      </c>
      <c r="B115" s="64">
        <f>D104+D113</f>
        <v>58732.20738</v>
      </c>
      <c r="C115" s="54">
        <v>5.11269632E-2</v>
      </c>
      <c r="D115" s="55">
        <f>B115*C115</f>
        <v>3002.7994053720286</v>
      </c>
    </row>
    <row r="116" spans="1:4" customFormat="1" x14ac:dyDescent="0.3">
      <c r="A116" s="28"/>
      <c r="B116" s="38" t="s">
        <v>13</v>
      </c>
      <c r="C116" s="13" t="s">
        <v>14</v>
      </c>
      <c r="D116" s="29"/>
    </row>
    <row r="117" spans="1:4" customFormat="1" ht="15.75" x14ac:dyDescent="0.3">
      <c r="A117" s="52" t="s">
        <v>15</v>
      </c>
      <c r="B117" s="56">
        <v>365</v>
      </c>
      <c r="C117" s="57">
        <v>0</v>
      </c>
      <c r="D117" s="57">
        <v>845.02</v>
      </c>
    </row>
    <row r="118" spans="1:4" customFormat="1" x14ac:dyDescent="0.3">
      <c r="A118" s="5"/>
      <c r="B118" s="5"/>
      <c r="C118" s="33"/>
      <c r="D118" s="5"/>
    </row>
    <row r="119" spans="1:4" customFormat="1" ht="15" x14ac:dyDescent="0.25">
      <c r="A119" s="74" t="s">
        <v>26</v>
      </c>
      <c r="B119" s="74"/>
      <c r="C119" s="74"/>
      <c r="D119" s="34">
        <f>+D104+D113+D115+D117</f>
        <v>62580.026785372022</v>
      </c>
    </row>
    <row r="120" spans="1:4" customFormat="1" ht="15" x14ac:dyDescent="0.25"/>
    <row r="121" spans="1:4" customFormat="1" x14ac:dyDescent="0.3">
      <c r="A121" s="5" t="s">
        <v>17</v>
      </c>
    </row>
    <row r="122" spans="1:4" customFormat="1" x14ac:dyDescent="0.3">
      <c r="A122" s="5"/>
    </row>
    <row r="123" spans="1:4" customFormat="1" x14ac:dyDescent="0.3">
      <c r="A123" s="5"/>
    </row>
    <row r="125" spans="1:4" x14ac:dyDescent="0.3">
      <c r="A125" s="7" t="s">
        <v>31</v>
      </c>
    </row>
    <row r="127" spans="1:4" x14ac:dyDescent="0.3">
      <c r="A127" s="65" t="s">
        <v>32</v>
      </c>
      <c r="B127" s="65" t="s">
        <v>33</v>
      </c>
    </row>
    <row r="128" spans="1:4" x14ac:dyDescent="0.3">
      <c r="A128" s="66" t="s">
        <v>34</v>
      </c>
      <c r="B128" s="67">
        <f>+D37</f>
        <v>5234.5278399442241</v>
      </c>
    </row>
    <row r="129" spans="1:3" x14ac:dyDescent="0.3">
      <c r="A129" s="66" t="s">
        <v>35</v>
      </c>
      <c r="B129" s="67">
        <f>D55</f>
        <v>4141.2748675980465</v>
      </c>
    </row>
    <row r="130" spans="1:3" x14ac:dyDescent="0.3">
      <c r="A130" s="66" t="s">
        <v>36</v>
      </c>
      <c r="B130" s="67">
        <f>D84</f>
        <v>104977.96801684111</v>
      </c>
    </row>
    <row r="131" spans="1:3" x14ac:dyDescent="0.3">
      <c r="A131" s="66" t="s">
        <v>37</v>
      </c>
      <c r="B131" s="67">
        <f>D119</f>
        <v>62580.026785372022</v>
      </c>
    </row>
    <row r="132" spans="1:3" x14ac:dyDescent="0.3">
      <c r="A132" s="68" t="s">
        <v>38</v>
      </c>
      <c r="B132" s="69">
        <f>SUM(B128:B131)</f>
        <v>176933.79750975542</v>
      </c>
    </row>
    <row r="140" spans="1:3" x14ac:dyDescent="0.3">
      <c r="A140" s="75" t="s">
        <v>39</v>
      </c>
      <c r="B140" s="75"/>
      <c r="C140" s="75"/>
    </row>
    <row r="141" spans="1:3" x14ac:dyDescent="0.3">
      <c r="A141"/>
      <c r="B141" s="70"/>
      <c r="C141" s="71"/>
    </row>
    <row r="142" spans="1:3" x14ac:dyDescent="0.3">
      <c r="A142"/>
      <c r="B142" s="70"/>
      <c r="C142" s="71"/>
    </row>
    <row r="143" spans="1:3" x14ac:dyDescent="0.3">
      <c r="A143"/>
      <c r="B143" s="70"/>
      <c r="C143" s="71"/>
    </row>
    <row r="144" spans="1:3" x14ac:dyDescent="0.3">
      <c r="A144"/>
      <c r="B144" s="70"/>
      <c r="C144" s="71"/>
    </row>
    <row r="145" spans="1:3" x14ac:dyDescent="0.3">
      <c r="A145"/>
      <c r="B145" s="70"/>
      <c r="C145" s="71"/>
    </row>
    <row r="146" spans="1:3" x14ac:dyDescent="0.3">
      <c r="A146"/>
      <c r="B146" s="70"/>
      <c r="C146" s="71"/>
    </row>
    <row r="147" spans="1:3" x14ac:dyDescent="0.3">
      <c r="A147" t="s">
        <v>40</v>
      </c>
      <c r="B147" s="70"/>
      <c r="C147" s="71"/>
    </row>
    <row r="148" spans="1:3" x14ac:dyDescent="0.3">
      <c r="A148" t="s">
        <v>41</v>
      </c>
      <c r="B148" s="70"/>
      <c r="C148" s="71"/>
    </row>
  </sheetData>
  <mergeCells count="5">
    <mergeCell ref="A37:C37"/>
    <mergeCell ref="A55:C55"/>
    <mergeCell ref="A84:C84"/>
    <mergeCell ref="A119:C119"/>
    <mergeCell ref="A140:C14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2020-06-02T06:56:30Z</dcterms:modified>
</cp:coreProperties>
</file>